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Tes-memo\Desktop\032024\"/>
    </mc:Choice>
  </mc:AlternateContent>
  <xr:revisionPtr revIDLastSave="0" documentId="13_ncr:1_{ABAE8940-DD94-4CF5-9BCD-B91685D4DF99}" xr6:coauthVersionLast="47" xr6:coauthVersionMax="47" xr10:uidLastSave="{00000000-0000-0000-0000-000000000000}"/>
  <bookViews>
    <workbookView xWindow="-120" yWindow="-120" windowWidth="29040" windowHeight="15840" firstSheet="5" activeTab="13"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4" l="1"/>
  <c r="B6" i="14"/>
  <c r="G17" i="14"/>
  <c r="B6" i="13" l="1"/>
  <c r="G33" i="10" l="1"/>
  <c r="F33" i="10"/>
  <c r="E33" i="10"/>
  <c r="D33" i="10"/>
  <c r="C33" i="10"/>
  <c r="B33" i="10"/>
  <c r="B72" i="5"/>
  <c r="C21" i="5" l="1"/>
  <c r="C25" i="5"/>
  <c r="C33" i="5"/>
  <c r="D21" i="5"/>
  <c r="B68" i="5"/>
  <c r="B63" i="5"/>
  <c r="D13" i="5"/>
  <c r="C13" i="5"/>
  <c r="B13" i="5"/>
  <c r="G49" i="8"/>
  <c r="F49" i="8"/>
  <c r="E49" i="8"/>
  <c r="D49" i="8"/>
  <c r="C49" i="8"/>
  <c r="B49" i="8"/>
  <c r="A2" i="15" l="1"/>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F29" i="12"/>
  <c r="E29" i="12"/>
  <c r="C47" i="2"/>
  <c r="C62" i="2" s="1"/>
  <c r="B47" i="2"/>
  <c r="B62" i="2" s="1"/>
  <c r="D29" i="12"/>
  <c r="C29" i="12"/>
  <c r="B29" i="12"/>
  <c r="A5" i="10"/>
  <c r="A5" i="9"/>
  <c r="A5" i="8"/>
  <c r="A5" i="7"/>
  <c r="A4" i="6"/>
  <c r="A4" i="5"/>
  <c r="A4" i="3"/>
  <c r="A2" i="14" l="1"/>
  <c r="A2" i="13"/>
  <c r="A2" i="11"/>
  <c r="A2" i="10"/>
  <c r="A2" i="9"/>
  <c r="A2" i="8"/>
  <c r="A2" i="7"/>
  <c r="A2" i="6"/>
  <c r="A2" i="5"/>
  <c r="A2" i="4"/>
  <c r="C17" i="14"/>
  <c r="D17" i="14"/>
  <c r="E17" i="14"/>
  <c r="F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C9" i="10" s="1"/>
  <c r="D12" i="10"/>
  <c r="E12" i="10"/>
  <c r="E9" i="10" s="1"/>
  <c r="F12" i="10"/>
  <c r="D9" i="10" l="1"/>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4" i="5"/>
  <c r="D55" i="5"/>
  <c r="D53" i="5"/>
  <c r="D49" i="5"/>
  <c r="D48" i="5"/>
  <c r="C55" i="5"/>
  <c r="C53" i="5"/>
  <c r="C49" i="5"/>
  <c r="C48" i="5"/>
  <c r="B53" i="5"/>
  <c r="B49" i="5"/>
  <c r="B48" i="5"/>
  <c r="D40" i="5"/>
  <c r="D37" i="5"/>
  <c r="C40" i="5"/>
  <c r="C37" i="5"/>
  <c r="B40" i="5"/>
  <c r="B37" i="5"/>
  <c r="D29" i="5"/>
  <c r="C29" i="5"/>
  <c r="B29" i="5"/>
  <c r="D17" i="5"/>
  <c r="C17" i="5"/>
  <c r="B13" i="3"/>
  <c r="C9" i="3"/>
  <c r="C8" i="3" s="1"/>
  <c r="C20" i="3" s="1"/>
  <c r="B9" i="3"/>
  <c r="F75" i="2"/>
  <c r="E75" i="2"/>
  <c r="F68" i="2"/>
  <c r="E68" i="2"/>
  <c r="F63" i="2"/>
  <c r="E63" i="2"/>
  <c r="F57" i="2"/>
  <c r="E57" i="2"/>
  <c r="F42" i="2"/>
  <c r="E42" i="2"/>
  <c r="F38" i="2"/>
  <c r="E38" i="2"/>
  <c r="F31" i="2"/>
  <c r="E31" i="2"/>
  <c r="F27" i="2"/>
  <c r="E27" i="2"/>
  <c r="F23" i="2"/>
  <c r="E23" i="2"/>
  <c r="F19" i="2"/>
  <c r="E19" i="2"/>
  <c r="F9" i="2"/>
  <c r="E9" i="2"/>
  <c r="F63" i="8" l="1"/>
  <c r="G59" i="6"/>
  <c r="C65" i="6"/>
  <c r="G28" i="6"/>
  <c r="F8" i="3"/>
  <c r="F20" i="3" s="1"/>
  <c r="D41" i="6"/>
  <c r="E65" i="6"/>
  <c r="F65" i="6"/>
  <c r="G75" i="6"/>
  <c r="G27" i="9"/>
  <c r="H8" i="3"/>
  <c r="H20" i="3" s="1"/>
  <c r="C9" i="9"/>
  <c r="E63" i="8"/>
  <c r="G146" i="7"/>
  <c r="E84" i="7"/>
  <c r="G71" i="7"/>
  <c r="G62" i="7"/>
  <c r="G28" i="7"/>
  <c r="C9" i="7"/>
  <c r="F41" i="6"/>
  <c r="C41" i="6"/>
  <c r="D8" i="3"/>
  <c r="D20" i="3" s="1"/>
  <c r="E79" i="2"/>
  <c r="F79" i="2"/>
  <c r="F47" i="2"/>
  <c r="F59" i="2" s="1"/>
  <c r="E47" i="2"/>
  <c r="E59" i="2" s="1"/>
  <c r="K20" i="4"/>
  <c r="E20" i="4"/>
  <c r="I20" i="4"/>
  <c r="C43" i="9"/>
  <c r="B43" i="9"/>
  <c r="D9" i="9"/>
  <c r="E9" i="9"/>
  <c r="G9" i="9"/>
  <c r="B9" i="9"/>
  <c r="D43" i="9"/>
  <c r="E43" i="9"/>
  <c r="G43" i="9"/>
  <c r="B63" i="8"/>
  <c r="D63" i="8"/>
  <c r="C63" i="8"/>
  <c r="G63" i="8"/>
  <c r="G123" i="7"/>
  <c r="B84" i="7"/>
  <c r="C84" i="7"/>
  <c r="G18" i="7"/>
  <c r="G38" i="7"/>
  <c r="G75" i="7"/>
  <c r="G93" i="7"/>
  <c r="G133" i="7"/>
  <c r="G150" i="7"/>
  <c r="B9" i="7"/>
  <c r="D84" i="7"/>
  <c r="E9" i="7"/>
  <c r="F84" i="7"/>
  <c r="G58" i="7"/>
  <c r="G113" i="7"/>
  <c r="G137" i="7"/>
  <c r="B41" i="6"/>
  <c r="B65" i="6"/>
  <c r="G54" i="6"/>
  <c r="D65" i="6"/>
  <c r="E41" i="6"/>
  <c r="B44" i="5"/>
  <c r="B11" i="5" s="1"/>
  <c r="D44" i="5"/>
  <c r="D11" i="5" s="1"/>
  <c r="C57" i="5"/>
  <c r="C59" i="5" s="1"/>
  <c r="D57" i="5"/>
  <c r="D59" i="5" s="1"/>
  <c r="B74" i="5"/>
  <c r="C44" i="5"/>
  <c r="C11" i="5" s="1"/>
  <c r="B57" i="5"/>
  <c r="B59" i="5" s="1"/>
  <c r="C72" i="5"/>
  <c r="C74" i="5" s="1"/>
  <c r="D72" i="5"/>
  <c r="D74" i="5" s="1"/>
  <c r="J20" i="4"/>
  <c r="G20" i="4"/>
  <c r="H20" i="4"/>
  <c r="G8" i="3"/>
  <c r="G20" i="3" s="1"/>
  <c r="F43" i="9"/>
  <c r="F9" i="9"/>
  <c r="E8" i="3"/>
  <c r="E20" i="3" s="1"/>
  <c r="B8" i="3"/>
  <c r="B20" i="3" s="1"/>
  <c r="G103" i="7"/>
  <c r="G85" i="7"/>
  <c r="G48" i="7"/>
  <c r="G10" i="7"/>
  <c r="F9" i="7"/>
  <c r="D9" i="7"/>
  <c r="G45" i="6"/>
  <c r="G16" i="6"/>
  <c r="G41" i="6" s="1"/>
  <c r="G37" i="6"/>
  <c r="D8" i="5" l="1"/>
  <c r="D23" i="5" s="1"/>
  <c r="D25" i="5" s="1"/>
  <c r="D33" i="5" s="1"/>
  <c r="C8" i="5"/>
  <c r="C23" i="5" s="1"/>
  <c r="B8" i="5"/>
  <c r="B21" i="5" s="1"/>
  <c r="B23" i="5" s="1"/>
  <c r="B25" i="5" s="1"/>
  <c r="B33" i="5" s="1"/>
  <c r="E77" i="9"/>
  <c r="E70" i="6"/>
  <c r="C70" i="6"/>
  <c r="F70" i="6"/>
  <c r="D70" i="6"/>
  <c r="C77" i="9"/>
  <c r="G77" i="9"/>
  <c r="D77" i="9"/>
  <c r="F159" i="7"/>
  <c r="E159" i="7"/>
  <c r="B159" i="7"/>
  <c r="G9" i="7"/>
  <c r="C159" i="7"/>
  <c r="G65" i="6"/>
  <c r="G70" i="6" s="1"/>
  <c r="B70" i="6"/>
  <c r="E81" i="2"/>
  <c r="F81" i="2"/>
  <c r="B77" i="9"/>
  <c r="F77" i="9"/>
  <c r="D159" i="7"/>
  <c r="G84" i="7"/>
  <c r="G42" i="6"/>
  <c r="G159" i="7" l="1"/>
  <c r="A2" i="3"/>
  <c r="G6" i="14"/>
  <c r="G28" i="14" s="1"/>
  <c r="F6" i="14"/>
  <c r="F28" i="14" s="1"/>
  <c r="E6" i="14"/>
  <c r="E28" i="14" s="1"/>
  <c r="D6" i="14"/>
  <c r="D28" i="14" s="1"/>
  <c r="C6" i="14"/>
  <c r="C28" i="14" s="1"/>
  <c r="B28" i="14"/>
  <c r="G6" i="13"/>
  <c r="G30" i="13" s="1"/>
  <c r="F6" i="13"/>
  <c r="F30" i="13" s="1"/>
  <c r="E6" i="13"/>
  <c r="E30" i="13" s="1"/>
  <c r="D6" i="13"/>
  <c r="D30" i="13" s="1"/>
  <c r="C6" i="13"/>
  <c r="C30" i="13" s="1"/>
  <c r="B30" i="13"/>
  <c r="G31" i="10"/>
  <c r="G30" i="10"/>
  <c r="G29" i="10"/>
  <c r="G27" i="10"/>
  <c r="G26" i="10"/>
  <c r="G25" i="10"/>
  <c r="G23" i="10"/>
  <c r="G22" i="10"/>
  <c r="G11" i="10"/>
  <c r="G13" i="10"/>
  <c r="G14" i="10"/>
  <c r="G15" i="10"/>
  <c r="G17" i="10"/>
  <c r="G18" i="10"/>
  <c r="G19" i="10"/>
  <c r="G10" i="10"/>
  <c r="F21" i="10"/>
  <c r="E21" i="10"/>
  <c r="D21" i="10"/>
  <c r="C21" i="10"/>
  <c r="B21" i="10"/>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alcChain>
</file>

<file path=xl/sharedStrings.xml><?xml version="1.0" encoding="utf-8"?>
<sst xmlns="http://schemas.openxmlformats.org/spreadsheetml/2006/main" count="843" uniqueCount="596">
  <si>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</si>
  <si>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</si>
  <si>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</si>
  <si>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</si>
  <si>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</si>
  <si>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</si>
  <si>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</si>
  <si>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</si>
  <si>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</si>
  <si>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</si>
  <si>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</si>
  <si>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</si>
  <si>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</si>
  <si>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</si>
  <si>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</si>
  <si>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</si>
  <si>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</si>
  <si>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</si>
  <si>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</si>
  <si>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</si>
  <si>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</si>
  <si>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</si>
  <si>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</si>
  <si>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</si>
  <si>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</si>
  <si>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</si>
  <si>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</si>
  <si>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</si>
  <si>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</si>
  <si>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</si>
  <si>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</si>
  <si>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</si>
  <si>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</si>
  <si>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</si>
  <si>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</si>
  <si>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</si>
  <si>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</si>
  <si>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</si>
  <si>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</si>
  <si>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</si>
  <si>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</si>
  <si>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</si>
  <si>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</si>
  <si>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</si>
  <si>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</si>
  <si>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</si>
  <si>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</si>
  <si>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</si>
  <si>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</si>
  <si>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</si>
  <si>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</si>
  <si>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</si>
  <si>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</si>
  <si>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</si>
  <si>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</si>
  <si>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</si>
  <si>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</si>
  <si>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</si>
  <si>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</si>
  <si>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</si>
  <si>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</si>
  <si>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</si>
  <si>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</si>
  <si>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</si>
  <si>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</si>
  <si>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</si>
  <si>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</si>
  <si>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</si>
  <si>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</si>
  <si>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</si>
  <si>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</si>
  <si>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</si>
  <si>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</si>
  <si>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</si>
  <si>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</si>
  <si>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</si>
  <si>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</si>
  <si>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</si>
  <si>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</si>
  <si>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</si>
  <si>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</si>
  <si>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</si>
  <si>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</si>
  <si>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</si>
  <si>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</si>
  <si>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</si>
  <si>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</si>
  <si>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</si>
  <si>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</si>
  <si>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</si>
  <si>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</si>
  <si>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</si>
  <si>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</si>
  <si>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</si>
  <si>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</si>
  <si>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</si>
  <si>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</si>
  <si>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</si>
  <si>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</si>
  <si>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</si>
  <si>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</si>
  <si>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</si>
  <si>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</si>
  <si>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</si>
  <si>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</si>
  <si>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</si>
  <si>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</si>
  <si>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</si>
  <si>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</si>
  <si>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</si>
  <si>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</si>
  <si>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</si>
  <si>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</si>
  <si>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</si>
  <si>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</si>
  <si>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</si>
  <si>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</si>
  <si>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</si>
  <si>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</si>
  <si>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</si>
  <si>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</si>
  <si>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</si>
  <si>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</si>
  <si>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</si>
  <si>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</si>
  <si>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</si>
  <si>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</si>
  <si>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</si>
  <si>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</si>
  <si>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</si>
  <si>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</si>
  <si>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</si>
  <si>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</si>
  <si>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</si>
  <si>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</si>
  <si>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</si>
  <si>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</si>
  <si>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</si>
  <si>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</si>
  <si>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</si>
  <si>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</si>
  <si>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</si>
  <si>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</si>
  <si>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</si>
  <si>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</si>
  <si>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</si>
  <si>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</si>
  <si>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</si>
  <si>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</si>
  <si>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</si>
  <si>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</si>
  <si>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</si>
  <si>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</si>
  <si>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</si>
  <si>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</si>
  <si>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</si>
  <si>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</si>
  <si>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</si>
  <si>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</si>
  <si>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</si>
  <si>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</si>
  <si>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</si>
  <si>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</si>
  <si>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</si>
  <si>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</si>
  <si>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</si>
  <si>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</si>
  <si>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</si>
  <si>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</si>
  <si>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</si>
  <si>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</si>
  <si>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</si>
  <si>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</si>
  <si>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</si>
  <si>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</si>
  <si>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</si>
  <si>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</si>
  <si>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</si>
  <si>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</si>
  <si>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</si>
  <si>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</si>
  <si>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</si>
  <si>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</si>
  <si>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</si>
  <si>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</si>
  <si>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</si>
  <si>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</si>
  <si>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</si>
  <si>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</si>
  <si>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</si>
  <si>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</si>
  <si>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</si>
  <si>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</si>
  <si>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</si>
  <si>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</si>
  <si>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</si>
  <si>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</si>
  <si>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</si>
  <si>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</si>
  <si>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</si>
  <si>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</si>
  <si>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</si>
  <si>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</si>
  <si>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</si>
  <si>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</si>
  <si>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</si>
  <si>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</si>
  <si>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</si>
  <si>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</si>
  <si>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</si>
  <si>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</si>
  <si>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</si>
  <si>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</si>
  <si>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</si>
  <si>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</si>
  <si>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</si>
  <si>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</si>
  <si>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</si>
  <si>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</si>
  <si>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</si>
  <si>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</si>
  <si>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</si>
  <si>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</si>
  <si>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</si>
  <si>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</si>
  <si>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</si>
  <si>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</si>
  <si>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</si>
  <si>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</si>
  <si>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</si>
  <si>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</si>
  <si>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</si>
  <si>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</si>
  <si>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</si>
  <si>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</si>
  <si>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</si>
  <si>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</si>
  <si>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</si>
  <si>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</si>
  <si>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</si>
  <si>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</si>
  <si>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</si>
  <si>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</si>
  <si>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</si>
  <si>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</si>
  <si>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</si>
  <si>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</si>
  <si>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</si>
  <si>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</si>
  <si>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</si>
  <si>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</si>
  <si>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</si>
  <si>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</si>
  <si>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</si>
  <si>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</si>
  <si>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</si>
  <si>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</si>
  <si>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</si>
  <si>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</si>
  <si>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</si>
  <si>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</si>
  <si>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</si>
  <si>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</si>
  <si>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</si>
  <si>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</si>
  <si>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</si>
  <si>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</si>
  <si>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</si>
  <si>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</si>
  <si>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</si>
  <si>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</si>
  <si>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</si>
  <si>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</si>
  <si>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</si>
  <si>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</si>
  <si>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</si>
  <si>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</si>
  <si>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</si>
  <si>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</si>
  <si>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</si>
  <si>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</si>
  <si>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</si>
  <si>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</si>
  <si>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</si>
  <si>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</si>
  <si>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</si>
  <si>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</si>
  <si>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</si>
  <si>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</si>
  <si>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</si>
  <si>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</si>
  <si>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</si>
  <si>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</si>
  <si>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</si>
  <si>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</si>
  <si>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</si>
  <si>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</si>
  <si>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</si>
  <si>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</si>
  <si>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</si>
  <si>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</si>
  <si>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</si>
  <si>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</si>
  <si>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</si>
  <si>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</si>
  <si>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</si>
  <si>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</si>
  <si>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</si>
  <si>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</si>
  <si>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</si>
  <si>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</si>
  <si>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</si>
  <si>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</si>
  <si>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</si>
  <si>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</si>
  <si>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</si>
  <si>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</si>
  <si>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</si>
  <si>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</si>
  <si>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</si>
  <si>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</si>
  <si>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</si>
  <si>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</si>
  <si>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</si>
  <si>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</si>
  <si>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</si>
  <si>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</si>
  <si>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</si>
  <si>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</si>
  <si>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</si>
  <si>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</si>
  <si>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</si>
  <si>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</si>
  <si>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</si>
  <si>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</si>
  <si>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</si>
  <si>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</si>
  <si>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</si>
  <si>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</si>
  <si>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</si>
  <si>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</si>
  <si>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</si>
  <si>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</si>
  <si>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</si>
  <si>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</si>
  <si>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</si>
  <si>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</si>
  <si>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</si>
  <si>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</si>
  <si>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</si>
  <si>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</si>
  <si>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</si>
  <si>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</si>
  <si>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</si>
  <si>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</si>
  <si>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</si>
  <si>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</si>
  <si>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</si>
  <si>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</si>
  <si>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</si>
  <si>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</si>
  <si>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</si>
  <si>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</si>
  <si>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</si>
  <si>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</si>
  <si>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</si>
  <si>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</si>
  <si>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</si>
  <si>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</si>
  <si>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</si>
  <si>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</si>
  <si>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</si>
  <si>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</si>
  <si>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</si>
  <si>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</si>
  <si>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</si>
  <si>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</si>
  <si>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</si>
  <si>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</si>
  <si>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</si>
  <si>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</si>
  <si>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</si>
  <si>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</si>
  <si>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</si>
  <si>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</si>
  <si>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</si>
  <si>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</si>
  <si>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</si>
  <si>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</si>
  <si>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</si>
  <si>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</si>
  <si>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</si>
  <si>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</si>
  <si>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</si>
  <si>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</si>
  <si>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</si>
  <si>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</si>
  <si>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</si>
  <si>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</si>
  <si>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</si>
  <si>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</si>
  <si>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</si>
  <si>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</si>
  <si>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</si>
  <si>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</si>
  <si>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</si>
  <si>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</si>
  <si>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</si>
  <si>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</si>
  <si>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</si>
  <si>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</si>
  <si>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</si>
  <si>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</si>
  <si>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</si>
  <si>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</si>
  <si>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</si>
  <si>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</si>
  <si>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</si>
  <si>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</si>
  <si>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</si>
  <si>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</si>
  <si>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</si>
  <si>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</si>
  <si>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</si>
  <si>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</si>
  <si>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</si>
  <si>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</si>
  <si>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</si>
  <si>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</si>
  <si>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</si>
  <si>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</si>
  <si>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</si>
  <si>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</si>
  <si>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</si>
  <si>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</si>
  <si>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</si>
  <si>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</si>
  <si>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</si>
  <si>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</si>
  <si>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</si>
  <si>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</si>
  <si>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</si>
  <si>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</si>
  <si>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</si>
  <si>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</si>
  <si>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</si>
  <si>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</si>
  <si>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</si>
  <si>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</si>
  <si>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</si>
  <si>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</si>
  <si>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</si>
  <si>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</si>
  <si>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</si>
  <si>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</si>
  <si>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</si>
  <si>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</si>
  <si>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</si>
  <si>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</si>
  <si>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</si>
  <si>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</si>
  <si>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</si>
  <si>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</si>
  <si>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</si>
  <si>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</si>
  <si>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</si>
  <si>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</si>
  <si>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</si>
  <si>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</si>
  <si>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</si>
  <si>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</si>
  <si>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</si>
  <si>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</si>
  <si>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</si>
  <si>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</si>
  <si>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</si>
  <si>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</si>
  <si>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</si>
  <si>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</si>
  <si>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</si>
  <si>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</si>
  <si>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</si>
  <si>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</si>
  <si>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</si>
  <si>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</si>
  <si>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</si>
  <si>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</si>
  <si>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</si>
  <si>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</si>
  <si>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</si>
  <si>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</si>
  <si>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</si>
  <si>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</si>
  <si>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</si>
  <si>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</si>
  <si>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</si>
  <si>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</si>
  <si>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</si>
  <si>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</si>
  <si>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</si>
  <si>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</si>
  <si>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</si>
  <si>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</si>
  <si>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</si>
  <si>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</si>
  <si>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</si>
  <si>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</si>
  <si>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</si>
  <si>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</si>
  <si>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</si>
  <si>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</si>
  <si>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</si>
  <si>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</si>
  <si>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</si>
  <si>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</si>
  <si>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</si>
  <si>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</si>
  <si>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</si>
  <si>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</si>
  <si>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</si>
  <si>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</si>
  <si>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</si>
  <si>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</si>
  <si>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</si>
  <si>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</si>
  <si>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</si>
  <si>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</si>
  <si>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</si>
  <si>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</si>
  <si>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</si>
  <si>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</si>
  <si>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</si>
  <si>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</si>
  <si>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</si>
  <si>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</si>
  <si>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</si>
  <si>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</si>
  <si>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</si>
  <si>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</si>
  <si>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</si>
  <si>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</si>
  <si>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</si>
  <si>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</si>
  <si>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</si>
  <si>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</si>
  <si>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</si>
  <si>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</si>
  <si>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MUNICIPIO DE ACAMBARO, GTO.</t>
  </si>
  <si>
    <t>AL 31 DE DICIEMBRE DE 2023  Y AL 30 DE SEPTIEMBRE DEL 2024</t>
  </si>
  <si>
    <t>DEL 1 DE ENERO DEL 2024 AL 30 DE SEPTIEMBRE DEL 2024</t>
  </si>
  <si>
    <t>03242 FONDO 1 EJERCICIO 2024</t>
  </si>
  <si>
    <t>03342 FONDO 2 EJERCICIO 2024</t>
  </si>
  <si>
    <t>03418 CONVENIOS ESTATALES 2024</t>
  </si>
  <si>
    <t>03419 CONVENIOS FEDERALES 2024</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</si>
  <si>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</si>
  <si>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</si>
  <si>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</si>
  <si>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</si>
  <si>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</si>
  <si>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</si>
  <si>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</si>
  <si>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</si>
  <si>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</si>
  <si>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</si>
  <si>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</si>
  <si>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</si>
  <si>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</si>
  <si>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</si>
  <si>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</si>
  <si>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</si>
  <si>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</si>
  <si>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</si>
  <si>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PROCURADURIA AUXILIAR EN MATERIA DE ASIS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</si>
  <si>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</si>
  <si>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</si>
  <si>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</si>
  <si>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</si>
  <si>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</si>
  <si>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</si>
  <si>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</si>
  <si>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</si>
  <si>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</si>
  <si>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</si>
  <si>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</si>
  <si>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</si>
  <si>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</si>
  <si>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</si>
  <si>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</si>
  <si>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</si>
  <si>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</si>
  <si>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03241 FONDO 1 EJERCICIO 2023</t>
  </si>
  <si>
    <t>03407 APORTACIONES FEDERALES Y ESTATALES</t>
  </si>
  <si>
    <t>03417 CONVENIOS ESTATALES 2023</t>
  </si>
  <si>
    <t>C. Crédito 3</t>
  </si>
  <si>
    <t>NO APLICA</t>
  </si>
  <si>
    <t>NO APLICA Reg. Patronal ante el IMSS B4010261104/770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</si>
</sst>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4"/>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91">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2" fontId="2" fillId="0" borderId="14" xfId="0" applyNumberFormat="1" applyFont="1" applyBorder="1" applyAlignment="1" applyProtection="1">
      <alignment vertical="center"/>
      <protection locked="0"/>
    </xf>
    <xf numFmtId="0" fontId="17" fillId="0" borderId="0" xfId="0" applyFont="1" applyAlignment="1">
      <alignment vertical="center"/>
    </xf>
    <xf numFmtId="0" fontId="18" fillId="0" borderId="14" xfId="0" applyFont="1" applyBorder="1" applyAlignment="1" applyProtection="1">
      <alignmen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stecad\Ofs2024\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82"/>
  <sheetViews>
    <sheetView showGridLines="0" topLeftCell="A62" zoomScaleNormal="100" workbookViewId="0">
      <selection sqref="A1:F82"/>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60" t="s">
        <v>0</v>
      </c>
      <c r="B1" s="161"/>
      <c r="C1" s="161"/>
      <c r="D1" s="161"/>
      <c r="E1" s="161"/>
      <c r="F1" s="162"/>
    </row>
    <row r="2" spans="1:6" ht="15" customHeight="1" x14ac:dyDescent="0.25">
      <c r="A2" s="112" t="s">
        <v>547</v>
      </c>
      <c r="B2" s="113"/>
      <c r="C2" s="113"/>
      <c r="D2" s="113"/>
      <c r="E2" s="113"/>
      <c r="F2" s="114"/>
    </row>
    <row r="3" spans="1:6" ht="15" customHeight="1" x14ac:dyDescent="0.25">
      <c r="A3" s="115" t="s">
        <v>1</v>
      </c>
      <c r="B3" s="116"/>
      <c r="C3" s="116"/>
      <c r="D3" s="116"/>
      <c r="E3" s="116"/>
      <c r="F3" s="117"/>
    </row>
    <row r="4" spans="1:6" ht="12.95" customHeight="1" x14ac:dyDescent="0.25">
      <c r="A4" s="115" t="s">
        <v>548</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537</v>
      </c>
      <c r="C6" s="1" t="s">
        <v>538</v>
      </c>
      <c r="D6" s="43" t="s">
        <v>4</v>
      </c>
      <c r="E6" s="42" t="s">
        <v>537</v>
      </c>
      <c r="F6" s="1" t="s">
        <v>538</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76004014.719999999</v>
      </c>
      <c r="C9" s="61">
        <f>SUM(C10:C16)</f>
        <v>88638449.5</v>
      </c>
      <c r="D9" s="47" t="s">
        <v>10</v>
      </c>
      <c r="E9" s="48">
        <f>SUM(E10:E18)</f>
        <v>34679507.789999999</v>
      </c>
      <c r="F9" s="48">
        <f>SUM(F10:F18)</f>
        <v>52526048.679999992</v>
      </c>
    </row>
    <row r="10" spans="1:6" x14ac:dyDescent="0.25">
      <c r="A10" s="49" t="s">
        <v>11</v>
      </c>
      <c r="B10" s="61">
        <v>464765.78</v>
      </c>
      <c r="C10" s="61">
        <v>24000</v>
      </c>
      <c r="D10" s="49" t="s">
        <v>12</v>
      </c>
      <c r="E10" s="61">
        <v>0</v>
      </c>
      <c r="F10" s="48">
        <v>0</v>
      </c>
    </row>
    <row r="11" spans="1:6" x14ac:dyDescent="0.25">
      <c r="A11" s="49" t="s">
        <v>13</v>
      </c>
      <c r="B11" s="61">
        <v>75539248.939999998</v>
      </c>
      <c r="C11" s="61">
        <v>88614449.5</v>
      </c>
      <c r="D11" s="49" t="s">
        <v>14</v>
      </c>
      <c r="E11" s="61">
        <v>2651749.92</v>
      </c>
      <c r="F11" s="48">
        <v>8278263.46</v>
      </c>
    </row>
    <row r="12" spans="1:6" x14ac:dyDescent="0.25">
      <c r="A12" s="49" t="s">
        <v>15</v>
      </c>
      <c r="B12" s="61">
        <v>0</v>
      </c>
      <c r="C12" s="61">
        <v>0</v>
      </c>
      <c r="D12" s="49" t="s">
        <v>16</v>
      </c>
      <c r="E12" s="61">
        <v>690964.57</v>
      </c>
      <c r="F12" s="48">
        <v>2946377.57</v>
      </c>
    </row>
    <row r="13" spans="1:6" x14ac:dyDescent="0.25">
      <c r="A13" s="49" t="s">
        <v>17</v>
      </c>
      <c r="B13" s="61">
        <v>0</v>
      </c>
      <c r="C13" s="61">
        <v>0</v>
      </c>
      <c r="D13" s="49" t="s">
        <v>18</v>
      </c>
      <c r="E13" s="61">
        <v>1252392.1100000001</v>
      </c>
      <c r="F13" s="48">
        <v>2545729.86</v>
      </c>
    </row>
    <row r="14" spans="1:6" x14ac:dyDescent="0.25">
      <c r="A14" s="49" t="s">
        <v>19</v>
      </c>
      <c r="B14" s="61">
        <v>0</v>
      </c>
      <c r="C14" s="61">
        <v>0</v>
      </c>
      <c r="D14" s="49" t="s">
        <v>20</v>
      </c>
      <c r="E14" s="61">
        <v>0</v>
      </c>
      <c r="F14" s="48">
        <v>0</v>
      </c>
    </row>
    <row r="15" spans="1:6" x14ac:dyDescent="0.25">
      <c r="A15" s="49" t="s">
        <v>21</v>
      </c>
      <c r="B15" s="61">
        <v>0</v>
      </c>
      <c r="C15" s="61">
        <v>0</v>
      </c>
      <c r="D15" s="49" t="s">
        <v>22</v>
      </c>
      <c r="E15" s="61">
        <v>0</v>
      </c>
      <c r="F15" s="48">
        <v>0</v>
      </c>
    </row>
    <row r="16" spans="1:6" x14ac:dyDescent="0.25">
      <c r="A16" s="49" t="s">
        <v>23</v>
      </c>
      <c r="B16" s="61">
        <v>0</v>
      </c>
      <c r="C16" s="61">
        <v>0</v>
      </c>
      <c r="D16" s="49" t="s">
        <v>24</v>
      </c>
      <c r="E16" s="61">
        <v>2471809.2400000002</v>
      </c>
      <c r="F16" s="48">
        <v>5194220.49</v>
      </c>
    </row>
    <row r="17" spans="1:6" x14ac:dyDescent="0.25">
      <c r="A17" s="47" t="s">
        <v>25</v>
      </c>
      <c r="B17" s="61">
        <f>SUM(B18:B24)</f>
        <v>99921809.430000007</v>
      </c>
      <c r="C17" s="61">
        <f>SUM(C18:C24)</f>
        <v>95570951.980000004</v>
      </c>
      <c r="D17" s="49" t="s">
        <v>26</v>
      </c>
      <c r="E17" s="61">
        <v>0</v>
      </c>
      <c r="F17" s="48">
        <v>0</v>
      </c>
    </row>
    <row r="18" spans="1:6" x14ac:dyDescent="0.25">
      <c r="A18" s="49" t="s">
        <v>27</v>
      </c>
      <c r="B18" s="61">
        <v>0</v>
      </c>
      <c r="C18" s="61">
        <v>0</v>
      </c>
      <c r="D18" s="49" t="s">
        <v>28</v>
      </c>
      <c r="E18" s="61">
        <v>27612591.949999999</v>
      </c>
      <c r="F18" s="48">
        <v>33561457.299999997</v>
      </c>
    </row>
    <row r="19" spans="1:6" x14ac:dyDescent="0.25">
      <c r="A19" s="49" t="s">
        <v>29</v>
      </c>
      <c r="B19" s="61">
        <v>56893091.539999999</v>
      </c>
      <c r="C19" s="61">
        <v>59022050.890000001</v>
      </c>
      <c r="D19" s="47" t="s">
        <v>30</v>
      </c>
      <c r="E19" s="48">
        <f>SUM(E20:E22)</f>
        <v>0</v>
      </c>
      <c r="F19" s="48">
        <f>SUM(F20:F22)</f>
        <v>0</v>
      </c>
    </row>
    <row r="20" spans="1:6" x14ac:dyDescent="0.25">
      <c r="A20" s="49" t="s">
        <v>31</v>
      </c>
      <c r="B20" s="61">
        <v>42997731.890000001</v>
      </c>
      <c r="C20" s="61">
        <v>36544963.57</v>
      </c>
      <c r="D20" s="49" t="s">
        <v>32</v>
      </c>
      <c r="E20" s="61">
        <v>0</v>
      </c>
      <c r="F20" s="48">
        <v>0</v>
      </c>
    </row>
    <row r="21" spans="1:6" x14ac:dyDescent="0.25">
      <c r="A21" s="49" t="s">
        <v>33</v>
      </c>
      <c r="B21" s="61">
        <v>0</v>
      </c>
      <c r="C21" s="61">
        <v>437.52</v>
      </c>
      <c r="D21" s="49" t="s">
        <v>34</v>
      </c>
      <c r="E21" s="61">
        <v>0</v>
      </c>
      <c r="F21" s="48">
        <v>0</v>
      </c>
    </row>
    <row r="22" spans="1:6" x14ac:dyDescent="0.25">
      <c r="A22" s="49" t="s">
        <v>35</v>
      </c>
      <c r="B22" s="61">
        <v>30986</v>
      </c>
      <c r="C22" s="61">
        <v>3500</v>
      </c>
      <c r="D22" s="49" t="s">
        <v>36</v>
      </c>
      <c r="E22" s="61">
        <v>0</v>
      </c>
      <c r="F22" s="48">
        <v>0</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29934321.960000001</v>
      </c>
      <c r="C25" s="61">
        <f>SUM(C26:C30)</f>
        <v>34223046.600000001</v>
      </c>
      <c r="D25" s="49" t="s">
        <v>42</v>
      </c>
      <c r="E25" s="61">
        <v>0</v>
      </c>
      <c r="F25" s="48">
        <v>0</v>
      </c>
    </row>
    <row r="26" spans="1:6" x14ac:dyDescent="0.25">
      <c r="A26" s="49" t="s">
        <v>43</v>
      </c>
      <c r="B26" s="61">
        <v>7648895.04</v>
      </c>
      <c r="C26" s="61">
        <v>567437.14</v>
      </c>
      <c r="D26" s="47" t="s">
        <v>44</v>
      </c>
      <c r="E26" s="61">
        <v>0</v>
      </c>
      <c r="F26" s="48">
        <v>0</v>
      </c>
    </row>
    <row r="27" spans="1:6" x14ac:dyDescent="0.25">
      <c r="A27" s="49" t="s">
        <v>45</v>
      </c>
      <c r="B27" s="61">
        <v>0</v>
      </c>
      <c r="C27" s="61">
        <v>0</v>
      </c>
      <c r="D27" s="47" t="s">
        <v>46</v>
      </c>
      <c r="E27" s="48">
        <f>SUM(E28:E30)</f>
        <v>0</v>
      </c>
      <c r="F27" s="48">
        <f>SUM(F28:F30)</f>
        <v>0</v>
      </c>
    </row>
    <row r="28" spans="1:6" x14ac:dyDescent="0.25">
      <c r="A28" s="49" t="s">
        <v>47</v>
      </c>
      <c r="B28" s="61">
        <v>0</v>
      </c>
      <c r="C28" s="61">
        <v>0</v>
      </c>
      <c r="D28" s="49" t="s">
        <v>48</v>
      </c>
      <c r="E28" s="61">
        <v>0</v>
      </c>
      <c r="F28" s="48">
        <v>0</v>
      </c>
    </row>
    <row r="29" spans="1:6" x14ac:dyDescent="0.25">
      <c r="A29" s="49" t="s">
        <v>49</v>
      </c>
      <c r="B29" s="61">
        <v>22147103.670000002</v>
      </c>
      <c r="C29" s="61">
        <v>33517286.210000001</v>
      </c>
      <c r="D29" s="49" t="s">
        <v>50</v>
      </c>
      <c r="E29" s="61">
        <v>0</v>
      </c>
      <c r="F29" s="48">
        <v>0</v>
      </c>
    </row>
    <row r="30" spans="1:6" x14ac:dyDescent="0.25">
      <c r="A30" s="49" t="s">
        <v>51</v>
      </c>
      <c r="B30" s="61">
        <v>138323.25</v>
      </c>
      <c r="C30" s="61">
        <v>138323.25</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506852.85</v>
      </c>
      <c r="C37" s="61">
        <v>493405.45</v>
      </c>
      <c r="D37" s="49" t="s">
        <v>66</v>
      </c>
      <c r="E37" s="61">
        <v>0</v>
      </c>
      <c r="F37" s="48">
        <v>0</v>
      </c>
    </row>
    <row r="38" spans="1:6" x14ac:dyDescent="0.25">
      <c r="A38" s="47" t="s">
        <v>496</v>
      </c>
      <c r="B38" s="61">
        <f>SUM(B39:B40)</f>
        <v>0</v>
      </c>
      <c r="C38" s="61">
        <f>SUM(C39:C40)</f>
        <v>0</v>
      </c>
      <c r="D38" s="47" t="s">
        <v>67</v>
      </c>
      <c r="E38" s="48">
        <f>SUM(E39:E41)</f>
        <v>0</v>
      </c>
      <c r="F38" s="48">
        <f>SUM(F39:F41)</f>
        <v>0</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0</v>
      </c>
      <c r="F41" s="48">
        <v>0</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B9+B17+B25+B31+B38+B41+B37</f>
        <v>206366998.96000001</v>
      </c>
      <c r="C47" s="12">
        <f>C9+C17+C25+C31+C38+C41+C37</f>
        <v>218925853.53</v>
      </c>
      <c r="D47" s="2" t="s">
        <v>83</v>
      </c>
      <c r="E47" s="4">
        <f>E9+E19+E23+E26+E27+E31+E38+E42</f>
        <v>34679507.789999999</v>
      </c>
      <c r="F47" s="4">
        <f>F9+F19+F23+F26+F27+F31+F38+F42</f>
        <v>52526048.679999992</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0</v>
      </c>
      <c r="F50" s="48">
        <v>0</v>
      </c>
    </row>
    <row r="51" spans="1:6" x14ac:dyDescent="0.25">
      <c r="A51" s="47" t="s">
        <v>88</v>
      </c>
      <c r="B51" s="61">
        <v>0</v>
      </c>
      <c r="C51" s="61">
        <v>0</v>
      </c>
      <c r="D51" s="47" t="s">
        <v>89</v>
      </c>
      <c r="E51" s="61">
        <v>0</v>
      </c>
      <c r="F51" s="48">
        <v>0</v>
      </c>
    </row>
    <row r="52" spans="1:6" x14ac:dyDescent="0.25">
      <c r="A52" s="47" t="s">
        <v>90</v>
      </c>
      <c r="B52" s="61">
        <v>693942885.02999997</v>
      </c>
      <c r="C52" s="61">
        <v>709348569.73000002</v>
      </c>
      <c r="D52" s="47" t="s">
        <v>91</v>
      </c>
      <c r="E52" s="61">
        <v>0</v>
      </c>
      <c r="F52" s="48">
        <v>0</v>
      </c>
    </row>
    <row r="53" spans="1:6" x14ac:dyDescent="0.25">
      <c r="A53" s="47" t="s">
        <v>92</v>
      </c>
      <c r="B53" s="61">
        <v>100141074.45999999</v>
      </c>
      <c r="C53" s="61">
        <v>95436681.879999995</v>
      </c>
      <c r="D53" s="47" t="s">
        <v>93</v>
      </c>
      <c r="E53" s="61">
        <v>0</v>
      </c>
      <c r="F53" s="48">
        <v>0</v>
      </c>
    </row>
    <row r="54" spans="1:6" x14ac:dyDescent="0.25">
      <c r="A54" s="47" t="s">
        <v>94</v>
      </c>
      <c r="B54" s="61">
        <v>1011282.23</v>
      </c>
      <c r="C54" s="61">
        <v>1182277.6299999999</v>
      </c>
      <c r="D54" s="47" t="s">
        <v>95</v>
      </c>
      <c r="E54" s="61">
        <v>0</v>
      </c>
      <c r="F54" s="48">
        <v>0</v>
      </c>
    </row>
    <row r="55" spans="1:6" x14ac:dyDescent="0.25">
      <c r="A55" s="47" t="s">
        <v>96</v>
      </c>
      <c r="B55" s="61">
        <v>-105054423.45999999</v>
      </c>
      <c r="C55" s="61">
        <v>-105054423.45999999</v>
      </c>
      <c r="D55" s="51" t="s">
        <v>97</v>
      </c>
      <c r="E55" s="61">
        <v>0</v>
      </c>
      <c r="F55" s="48">
        <v>0</v>
      </c>
    </row>
    <row r="56" spans="1:6" x14ac:dyDescent="0.25">
      <c r="A56" s="47" t="s">
        <v>98</v>
      </c>
      <c r="B56" s="61">
        <v>6819447.4100000001</v>
      </c>
      <c r="C56" s="61">
        <v>6471828.5499999998</v>
      </c>
      <c r="D56" s="46"/>
      <c r="E56" s="50"/>
      <c r="F56" s="50"/>
    </row>
    <row r="57" spans="1:6" x14ac:dyDescent="0.25">
      <c r="A57" s="47" t="s">
        <v>99</v>
      </c>
      <c r="B57" s="61">
        <v>0</v>
      </c>
      <c r="C57" s="61">
        <v>0</v>
      </c>
      <c r="D57" s="2" t="s">
        <v>100</v>
      </c>
      <c r="E57" s="4">
        <f>SUM(E50:E55)</f>
        <v>0</v>
      </c>
      <c r="F57" s="4">
        <f>SUM(F50:F55)</f>
        <v>0</v>
      </c>
    </row>
    <row r="58" spans="1:6" x14ac:dyDescent="0.25">
      <c r="A58" s="47" t="s">
        <v>101</v>
      </c>
      <c r="B58" s="61">
        <v>0</v>
      </c>
      <c r="C58" s="61">
        <v>0</v>
      </c>
      <c r="D58" s="46"/>
      <c r="E58" s="50"/>
      <c r="F58" s="50"/>
    </row>
    <row r="59" spans="1:6" x14ac:dyDescent="0.25">
      <c r="A59" s="46"/>
      <c r="B59" s="46"/>
      <c r="C59" s="46"/>
      <c r="D59" s="2" t="s">
        <v>102</v>
      </c>
      <c r="E59" s="4">
        <f>E47+E57</f>
        <v>34679507.789999999</v>
      </c>
      <c r="F59" s="4">
        <f>F47+F57</f>
        <v>52526048.679999992</v>
      </c>
    </row>
    <row r="60" spans="1:6" x14ac:dyDescent="0.25">
      <c r="A60" s="3" t="s">
        <v>103</v>
      </c>
      <c r="B60" s="12">
        <f>SUM(B50:B58)</f>
        <v>696860265.66999996</v>
      </c>
      <c r="C60" s="12">
        <f>SUM(C50:C58)</f>
        <v>707384934.32999992</v>
      </c>
      <c r="D60" s="46"/>
      <c r="E60" s="50"/>
      <c r="F60" s="50"/>
    </row>
    <row r="61" spans="1:6" x14ac:dyDescent="0.25">
      <c r="A61" s="46"/>
      <c r="B61" s="46"/>
      <c r="C61" s="46"/>
      <c r="D61" s="52" t="s">
        <v>104</v>
      </c>
      <c r="E61" s="50"/>
      <c r="F61" s="50"/>
    </row>
    <row r="62" spans="1:6" x14ac:dyDescent="0.25">
      <c r="A62" s="3" t="s">
        <v>105</v>
      </c>
      <c r="B62" s="157">
        <f>SUM(B47+B60)</f>
        <v>903227264.63</v>
      </c>
      <c r="C62" s="157">
        <f>SUM(C47+C60)</f>
        <v>926310787.8599999</v>
      </c>
      <c r="D62" s="46"/>
      <c r="E62" s="50"/>
      <c r="F62" s="50"/>
    </row>
    <row r="63" spans="1:6" x14ac:dyDescent="0.25">
      <c r="A63" s="46"/>
      <c r="B63" s="46"/>
      <c r="C63" s="46"/>
      <c r="D63" s="53" t="s">
        <v>106</v>
      </c>
      <c r="E63" s="48">
        <f>SUM(E64:E66)</f>
        <v>326072307.26999998</v>
      </c>
      <c r="F63" s="48">
        <f>SUM(F64:F66)</f>
        <v>328201266.62</v>
      </c>
    </row>
    <row r="64" spans="1:6" x14ac:dyDescent="0.25">
      <c r="A64" s="46"/>
      <c r="B64" s="46"/>
      <c r="C64" s="46"/>
      <c r="D64" s="47" t="s">
        <v>107</v>
      </c>
      <c r="E64" s="61">
        <v>19871384.77</v>
      </c>
      <c r="F64" s="48">
        <v>19871384.77</v>
      </c>
    </row>
    <row r="65" spans="1:6" x14ac:dyDescent="0.25">
      <c r="A65" s="46"/>
      <c r="B65" s="46"/>
      <c r="C65" s="46"/>
      <c r="D65" s="51" t="s">
        <v>108</v>
      </c>
      <c r="E65" s="61">
        <v>17016391.75</v>
      </c>
      <c r="F65" s="48">
        <v>17016391.75</v>
      </c>
    </row>
    <row r="66" spans="1:6" x14ac:dyDescent="0.25">
      <c r="A66" s="46"/>
      <c r="B66" s="46"/>
      <c r="C66" s="46"/>
      <c r="D66" s="47" t="s">
        <v>109</v>
      </c>
      <c r="E66" s="61">
        <v>289184530.75</v>
      </c>
      <c r="F66" s="48">
        <v>291313490.10000002</v>
      </c>
    </row>
    <row r="67" spans="1:6" x14ac:dyDescent="0.25">
      <c r="A67" s="46"/>
      <c r="B67" s="46"/>
      <c r="C67" s="46"/>
      <c r="D67" s="46"/>
      <c r="E67" s="50"/>
      <c r="F67" s="50"/>
    </row>
    <row r="68" spans="1:6" x14ac:dyDescent="0.25">
      <c r="A68" s="46"/>
      <c r="B68" s="46"/>
      <c r="C68" s="46"/>
      <c r="D68" s="53" t="s">
        <v>110</v>
      </c>
      <c r="E68" s="48">
        <f>SUM(E69:E73)</f>
        <v>542475449.56999993</v>
      </c>
      <c r="F68" s="48">
        <f>SUM(F69:F73)</f>
        <v>545583472.55999994</v>
      </c>
    </row>
    <row r="69" spans="1:6" x14ac:dyDescent="0.25">
      <c r="A69" s="54"/>
      <c r="B69" s="46"/>
      <c r="C69" s="46"/>
      <c r="D69" s="47" t="s">
        <v>111</v>
      </c>
      <c r="E69" s="61">
        <v>93261642.859999999</v>
      </c>
      <c r="F69" s="48">
        <v>51390512.600000001</v>
      </c>
    </row>
    <row r="70" spans="1:6" x14ac:dyDescent="0.25">
      <c r="A70" s="54"/>
      <c r="B70" s="46"/>
      <c r="C70" s="46"/>
      <c r="D70" s="47" t="s">
        <v>112</v>
      </c>
      <c r="E70" s="61">
        <v>449213806.70999998</v>
      </c>
      <c r="F70" s="48">
        <v>494310141.29000002</v>
      </c>
    </row>
    <row r="71" spans="1:6" x14ac:dyDescent="0.25">
      <c r="A71" s="54"/>
      <c r="B71" s="46"/>
      <c r="C71" s="46"/>
      <c r="D71" s="47" t="s">
        <v>113</v>
      </c>
      <c r="E71" s="61">
        <v>0</v>
      </c>
      <c r="F71" s="48">
        <v>-117181.33</v>
      </c>
    </row>
    <row r="72" spans="1:6" x14ac:dyDescent="0.25">
      <c r="A72" s="54"/>
      <c r="B72" s="46"/>
      <c r="C72" s="46"/>
      <c r="D72" s="47" t="s">
        <v>114</v>
      </c>
      <c r="E72" s="61">
        <v>0</v>
      </c>
      <c r="F72" s="48">
        <v>0</v>
      </c>
    </row>
    <row r="73" spans="1:6" x14ac:dyDescent="0.25">
      <c r="A73" s="54"/>
      <c r="B73" s="46"/>
      <c r="C73" s="46"/>
      <c r="D73" s="47" t="s">
        <v>115</v>
      </c>
      <c r="E73" s="61">
        <v>0</v>
      </c>
      <c r="F73" s="48">
        <v>0</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868547756.83999991</v>
      </c>
      <c r="F79" s="4">
        <f>F63+F68+F75</f>
        <v>873784739.17999995</v>
      </c>
    </row>
    <row r="80" spans="1:6" x14ac:dyDescent="0.25">
      <c r="A80" s="54"/>
      <c r="B80" s="46"/>
      <c r="C80" s="46"/>
      <c r="D80" s="46"/>
      <c r="E80" s="50"/>
      <c r="F80" s="50"/>
    </row>
    <row r="81" spans="1:6" x14ac:dyDescent="0.25">
      <c r="A81" s="54"/>
      <c r="B81" s="46"/>
      <c r="C81" s="46"/>
      <c r="D81" s="2" t="s">
        <v>120</v>
      </c>
      <c r="E81" s="4">
        <f>E59+E79</f>
        <v>903227264.62999988</v>
      </c>
      <c r="F81" s="4">
        <f>F59+F79</f>
        <v>926310787.8599999</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39"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H45"/>
  <sheetViews>
    <sheetView showGridLines="0" topLeftCell="A13" zoomScale="94" zoomScaleNormal="110" workbookViewId="0">
      <selection sqref="A1:H45"/>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60" t="s">
        <v>121</v>
      </c>
      <c r="B1" s="161"/>
      <c r="C1" s="161"/>
      <c r="D1" s="161"/>
      <c r="E1" s="161"/>
      <c r="F1" s="161"/>
      <c r="G1" s="161"/>
      <c r="H1" s="162"/>
    </row>
    <row r="2" spans="1:8" x14ac:dyDescent="0.25">
      <c r="A2" s="112" t="str">
        <f>'Formato 1'!A2</f>
        <v>MUNICIPIO DE ACAMBARO,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30 DE SEPTIEMBRE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539</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52526048.68</v>
      </c>
      <c r="C18" s="110"/>
      <c r="D18" s="110"/>
      <c r="E18" s="110"/>
      <c r="F18" s="4">
        <v>34679507.789999999</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52526048.68</v>
      </c>
      <c r="C20" s="4">
        <f t="shared" si="3"/>
        <v>0</v>
      </c>
      <c r="D20" s="4">
        <f t="shared" si="3"/>
        <v>0</v>
      </c>
      <c r="E20" s="4">
        <f t="shared" si="3"/>
        <v>0</v>
      </c>
      <c r="F20" s="4">
        <f t="shared" si="3"/>
        <v>34679507.789999999</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3" t="s">
        <v>497</v>
      </c>
      <c r="B33" s="163"/>
      <c r="C33" s="163"/>
      <c r="D33" s="163"/>
      <c r="E33" s="163"/>
      <c r="F33" s="163"/>
      <c r="G33" s="163"/>
      <c r="H33" s="163"/>
    </row>
    <row r="34" spans="1:8" ht="14.45" customHeight="1" x14ac:dyDescent="0.25">
      <c r="A34" s="163"/>
      <c r="B34" s="163"/>
      <c r="C34" s="163"/>
      <c r="D34" s="163"/>
      <c r="E34" s="163"/>
      <c r="F34" s="163"/>
      <c r="G34" s="163"/>
      <c r="H34" s="163"/>
    </row>
    <row r="35" spans="1:8" ht="14.45" customHeight="1" x14ac:dyDescent="0.25">
      <c r="A35" s="163"/>
      <c r="B35" s="163"/>
      <c r="C35" s="163"/>
      <c r="D35" s="163"/>
      <c r="E35" s="163"/>
      <c r="F35" s="163"/>
      <c r="G35" s="163"/>
      <c r="H35" s="163"/>
    </row>
    <row r="36" spans="1:8" ht="14.45" customHeight="1" x14ac:dyDescent="0.25">
      <c r="A36" s="163"/>
      <c r="B36" s="163"/>
      <c r="C36" s="163"/>
      <c r="D36" s="163"/>
      <c r="E36" s="163"/>
      <c r="F36" s="163"/>
      <c r="G36" s="163"/>
      <c r="H36" s="163"/>
    </row>
    <row r="37" spans="1:8" ht="14.45" customHeight="1" x14ac:dyDescent="0.25">
      <c r="A37" s="163"/>
      <c r="B37" s="163"/>
      <c r="C37" s="163"/>
      <c r="D37" s="163"/>
      <c r="E37" s="163"/>
      <c r="F37" s="163"/>
      <c r="G37" s="163"/>
      <c r="H37" s="163"/>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593</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disablePrompts="1"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9" scale="63" orientation="landscape"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K21"/>
  <sheetViews>
    <sheetView showGridLines="0" zoomScale="66" zoomScaleNormal="70" workbookViewId="0">
      <selection sqref="A1:K21"/>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4" t="s">
        <v>159</v>
      </c>
      <c r="B1" s="165"/>
      <c r="C1" s="165"/>
      <c r="D1" s="165"/>
      <c r="E1" s="165"/>
      <c r="F1" s="165"/>
      <c r="G1" s="165"/>
      <c r="H1" s="165"/>
      <c r="I1" s="165"/>
      <c r="J1" s="165"/>
      <c r="K1" s="166"/>
    </row>
    <row r="2" spans="1:11" x14ac:dyDescent="0.25">
      <c r="A2" s="112" t="str">
        <f>'Formato 1'!A2</f>
        <v>MUNICIPIO DE ACAMBARO, GTO.</v>
      </c>
      <c r="B2" s="113"/>
      <c r="C2" s="113"/>
      <c r="D2" s="113"/>
      <c r="E2" s="113"/>
      <c r="F2" s="113"/>
      <c r="G2" s="113"/>
      <c r="H2" s="113"/>
      <c r="I2" s="113"/>
      <c r="J2" s="113"/>
      <c r="K2" s="114"/>
    </row>
    <row r="3" spans="1:11" x14ac:dyDescent="0.25">
      <c r="A3" s="115" t="s">
        <v>160</v>
      </c>
      <c r="B3" s="116"/>
      <c r="C3" s="116"/>
      <c r="D3" s="116"/>
      <c r="E3" s="116"/>
      <c r="F3" s="116"/>
      <c r="G3" s="116"/>
      <c r="H3" s="116"/>
      <c r="I3" s="116"/>
      <c r="J3" s="116"/>
      <c r="K3" s="117"/>
    </row>
    <row r="4" spans="1:11" x14ac:dyDescent="0.25">
      <c r="A4" s="115" t="s">
        <v>549</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75" x14ac:dyDescent="0.25">
      <c r="A6" s="7" t="s">
        <v>161</v>
      </c>
      <c r="B6" s="7" t="s">
        <v>162</v>
      </c>
      <c r="C6" s="7" t="s">
        <v>163</v>
      </c>
      <c r="D6" s="7" t="s">
        <v>164</v>
      </c>
      <c r="E6" s="7" t="s">
        <v>165</v>
      </c>
      <c r="F6" s="7" t="s">
        <v>166</v>
      </c>
      <c r="G6" s="7" t="s">
        <v>167</v>
      </c>
      <c r="H6" s="7" t="s">
        <v>168</v>
      </c>
      <c r="I6" s="1" t="s">
        <v>540</v>
      </c>
      <c r="J6" s="1" t="s">
        <v>541</v>
      </c>
      <c r="K6" s="1" t="s">
        <v>542</v>
      </c>
    </row>
    <row r="7" spans="1:11" x14ac:dyDescent="0.25">
      <c r="A7" s="51"/>
      <c r="B7" s="54"/>
      <c r="C7" s="54"/>
      <c r="D7" s="54"/>
      <c r="E7" s="54"/>
      <c r="F7" s="54"/>
      <c r="G7" s="54"/>
      <c r="H7" s="54"/>
      <c r="I7" s="54"/>
      <c r="J7" s="54"/>
      <c r="K7" s="54"/>
    </row>
    <row r="8" spans="1:11" x14ac:dyDescent="0.25">
      <c r="A8" s="2" t="s">
        <v>169</v>
      </c>
      <c r="B8" s="100"/>
      <c r="C8" s="100"/>
      <c r="D8" s="100"/>
      <c r="E8" s="12">
        <f>SUM(E9:E12)</f>
        <v>0</v>
      </c>
      <c r="F8" s="100"/>
      <c r="G8" s="12">
        <f>SUM(G9:G12)</f>
        <v>0</v>
      </c>
      <c r="H8" s="12">
        <f t="shared" ref="H8:K8" si="0">SUM(H9:H12)</f>
        <v>0</v>
      </c>
      <c r="I8" s="12">
        <f t="shared" si="0"/>
        <v>0</v>
      </c>
      <c r="J8" s="12">
        <f t="shared" si="0"/>
        <v>0</v>
      </c>
      <c r="K8" s="12">
        <f t="shared" si="0"/>
        <v>0</v>
      </c>
    </row>
    <row r="9" spans="1:11" ht="18.75" x14ac:dyDescent="0.25">
      <c r="A9" s="101"/>
      <c r="B9" s="158" t="s">
        <v>594</v>
      </c>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170</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171</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C9:D12 B10:B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44" fitToHeight="0" orientation="landscape"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34" zoomScale="67" zoomScaleNormal="53" workbookViewId="0">
      <selection sqref="A1:F75"/>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4" t="s">
        <v>172</v>
      </c>
      <c r="B1" s="165"/>
      <c r="C1" s="165"/>
      <c r="D1" s="166"/>
    </row>
    <row r="2" spans="1:4" x14ac:dyDescent="0.25">
      <c r="A2" s="112" t="str">
        <f>'Formato 1'!A2</f>
        <v>MUNICIPIO DE ACAMBARO, GTO.</v>
      </c>
      <c r="B2" s="113"/>
      <c r="C2" s="113"/>
      <c r="D2" s="114"/>
    </row>
    <row r="3" spans="1:4" x14ac:dyDescent="0.25">
      <c r="A3" s="115" t="s">
        <v>173</v>
      </c>
      <c r="B3" s="116"/>
      <c r="C3" s="116"/>
      <c r="D3" s="117"/>
    </row>
    <row r="4" spans="1:4" x14ac:dyDescent="0.25">
      <c r="A4" s="115" t="str">
        <f>'Formato 3'!A4</f>
        <v>DEL 1 DE ENERO DEL 2024 AL 30 DE SEPTIEMBRE DEL 2024</v>
      </c>
      <c r="B4" s="116"/>
      <c r="C4" s="116"/>
      <c r="D4" s="117"/>
    </row>
    <row r="5" spans="1:4" x14ac:dyDescent="0.25">
      <c r="A5" s="118" t="s">
        <v>2</v>
      </c>
      <c r="B5" s="119"/>
      <c r="C5" s="119"/>
      <c r="D5" s="120"/>
    </row>
    <row r="6" spans="1:4" ht="41.45" customHeight="1" x14ac:dyDescent="0.25"/>
    <row r="7" spans="1:4" ht="30" x14ac:dyDescent="0.25">
      <c r="A7" s="14" t="s">
        <v>4</v>
      </c>
      <c r="B7" s="7" t="s">
        <v>174</v>
      </c>
      <c r="C7" s="7" t="s">
        <v>175</v>
      </c>
      <c r="D7" s="7" t="s">
        <v>176</v>
      </c>
    </row>
    <row r="8" spans="1:4" x14ac:dyDescent="0.25">
      <c r="A8" s="3" t="s">
        <v>177</v>
      </c>
      <c r="B8" s="15">
        <f>SUM(B9:B11)</f>
        <v>555318172.27999997</v>
      </c>
      <c r="C8" s="15">
        <f>SUM(C9:C11)</f>
        <v>394304773.5</v>
      </c>
      <c r="D8" s="15">
        <f>SUM(D9:D11)</f>
        <v>393017200.97000003</v>
      </c>
    </row>
    <row r="9" spans="1:4" x14ac:dyDescent="0.25">
      <c r="A9" s="59" t="s">
        <v>178</v>
      </c>
      <c r="B9" s="95">
        <v>392081951.27999997</v>
      </c>
      <c r="C9" s="95">
        <v>244829546.13</v>
      </c>
      <c r="D9" s="95">
        <v>243542145.59999999</v>
      </c>
    </row>
    <row r="10" spans="1:4" x14ac:dyDescent="0.25">
      <c r="A10" s="59" t="s">
        <v>179</v>
      </c>
      <c r="B10" s="95">
        <v>163236221</v>
      </c>
      <c r="C10" s="95">
        <v>149475227.37</v>
      </c>
      <c r="D10" s="95">
        <v>149475055.37</v>
      </c>
    </row>
    <row r="11" spans="1:4" x14ac:dyDescent="0.25">
      <c r="A11" s="59" t="s">
        <v>180</v>
      </c>
      <c r="B11" s="95">
        <f>B44</f>
        <v>0</v>
      </c>
      <c r="C11" s="95">
        <f>C44</f>
        <v>0</v>
      </c>
      <c r="D11" s="95">
        <f>D44</f>
        <v>0</v>
      </c>
    </row>
    <row r="12" spans="1:4" x14ac:dyDescent="0.25">
      <c r="A12" s="47"/>
      <c r="B12" s="92"/>
      <c r="C12" s="92"/>
      <c r="D12" s="92"/>
    </row>
    <row r="13" spans="1:4" x14ac:dyDescent="0.25">
      <c r="A13" s="3" t="s">
        <v>181</v>
      </c>
      <c r="B13" s="15">
        <f>B14+B15</f>
        <v>555318172.27999997</v>
      </c>
      <c r="C13" s="15">
        <f>C14+C15</f>
        <v>396212581.86000001</v>
      </c>
      <c r="D13" s="15">
        <f>D14+D15</f>
        <v>394704297.12</v>
      </c>
    </row>
    <row r="14" spans="1:4" x14ac:dyDescent="0.25">
      <c r="A14" s="59" t="s">
        <v>182</v>
      </c>
      <c r="B14" s="95">
        <v>367540811.27999997</v>
      </c>
      <c r="C14" s="95">
        <v>296489587.07999998</v>
      </c>
      <c r="D14" s="95">
        <v>294995924.04000002</v>
      </c>
    </row>
    <row r="15" spans="1:4" x14ac:dyDescent="0.25">
      <c r="A15" s="59" t="s">
        <v>183</v>
      </c>
      <c r="B15" s="95">
        <v>187777361</v>
      </c>
      <c r="C15" s="95">
        <v>99722994.780000001</v>
      </c>
      <c r="D15" s="95">
        <v>99708373.079999998</v>
      </c>
    </row>
    <row r="16" spans="1:4" x14ac:dyDescent="0.25">
      <c r="A16" s="47"/>
      <c r="B16" s="92"/>
      <c r="C16" s="92"/>
      <c r="D16" s="92"/>
    </row>
    <row r="17" spans="1:4" x14ac:dyDescent="0.25">
      <c r="A17" s="3" t="s">
        <v>184</v>
      </c>
      <c r="B17" s="16">
        <v>0</v>
      </c>
      <c r="C17" s="15">
        <f>C18+C19</f>
        <v>122327859.52</v>
      </c>
      <c r="D17" s="15">
        <f>D18+D19</f>
        <v>0</v>
      </c>
    </row>
    <row r="18" spans="1:4" x14ac:dyDescent="0.25">
      <c r="A18" s="59" t="s">
        <v>185</v>
      </c>
      <c r="B18" s="17">
        <v>0</v>
      </c>
      <c r="C18" s="48">
        <v>122327859.52</v>
      </c>
      <c r="D18" s="48">
        <v>0</v>
      </c>
    </row>
    <row r="19" spans="1:4" x14ac:dyDescent="0.25">
      <c r="A19" s="59" t="s">
        <v>186</v>
      </c>
      <c r="B19" s="17">
        <v>0</v>
      </c>
      <c r="C19" s="48">
        <v>0</v>
      </c>
      <c r="D19" s="48">
        <v>0</v>
      </c>
    </row>
    <row r="20" spans="1:4" x14ac:dyDescent="0.25">
      <c r="A20" s="47"/>
      <c r="B20" s="92"/>
      <c r="C20" s="92"/>
      <c r="D20" s="92"/>
    </row>
    <row r="21" spans="1:4" x14ac:dyDescent="0.25">
      <c r="A21" s="3" t="s">
        <v>187</v>
      </c>
      <c r="B21" s="15">
        <f>B8-B13+B17</f>
        <v>0</v>
      </c>
      <c r="C21" s="15">
        <f>C8-C13+C17</f>
        <v>120420051.15999998</v>
      </c>
      <c r="D21" s="15">
        <f>D8-D13+D17</f>
        <v>-1687096.1499999762</v>
      </c>
    </row>
    <row r="22" spans="1:4" x14ac:dyDescent="0.25">
      <c r="A22" s="3"/>
      <c r="B22" s="92"/>
      <c r="C22" s="92"/>
      <c r="D22" s="92"/>
    </row>
    <row r="23" spans="1:4" x14ac:dyDescent="0.25">
      <c r="A23" s="3" t="s">
        <v>188</v>
      </c>
      <c r="B23" s="15">
        <f>B21-B11</f>
        <v>0</v>
      </c>
      <c r="C23" s="15">
        <f>C21-C11</f>
        <v>120420051.15999998</v>
      </c>
      <c r="D23" s="15">
        <f>D21-D11</f>
        <v>-1687096.1499999762</v>
      </c>
    </row>
    <row r="24" spans="1:4" x14ac:dyDescent="0.25">
      <c r="A24" s="3"/>
      <c r="B24" s="18"/>
      <c r="C24" s="18"/>
      <c r="D24" s="18"/>
    </row>
    <row r="25" spans="1:4" x14ac:dyDescent="0.25">
      <c r="A25" s="19" t="s">
        <v>189</v>
      </c>
      <c r="B25" s="15">
        <f>B23-B17</f>
        <v>0</v>
      </c>
      <c r="C25" s="15">
        <f>C23-C17</f>
        <v>-1907808.3600000143</v>
      </c>
      <c r="D25" s="15">
        <f>D23-D17</f>
        <v>-1687096.1499999762</v>
      </c>
    </row>
    <row r="26" spans="1:4" x14ac:dyDescent="0.25">
      <c r="A26" s="20"/>
      <c r="B26" s="83"/>
      <c r="C26" s="83"/>
      <c r="D26" s="83"/>
    </row>
    <row r="27" spans="1:4" x14ac:dyDescent="0.25">
      <c r="A27" s="62"/>
    </row>
    <row r="28" spans="1:4" x14ac:dyDescent="0.25">
      <c r="A28" s="14" t="s">
        <v>190</v>
      </c>
      <c r="B28" s="7" t="s">
        <v>191</v>
      </c>
      <c r="C28" s="7" t="s">
        <v>175</v>
      </c>
      <c r="D28" s="7" t="s">
        <v>192</v>
      </c>
    </row>
    <row r="29" spans="1:4" x14ac:dyDescent="0.25">
      <c r="A29" s="3" t="s">
        <v>193</v>
      </c>
      <c r="B29" s="4">
        <f>B30+B31</f>
        <v>0</v>
      </c>
      <c r="C29" s="4">
        <f>C30+C31</f>
        <v>0</v>
      </c>
      <c r="D29" s="4">
        <f>D30+D31</f>
        <v>0</v>
      </c>
    </row>
    <row r="30" spans="1:4" x14ac:dyDescent="0.25">
      <c r="A30" s="59" t="s">
        <v>194</v>
      </c>
      <c r="B30" s="48">
        <v>0</v>
      </c>
      <c r="C30" s="48">
        <v>0</v>
      </c>
      <c r="D30" s="48">
        <v>0</v>
      </c>
    </row>
    <row r="31" spans="1:4" x14ac:dyDescent="0.25">
      <c r="A31" s="59" t="s">
        <v>195</v>
      </c>
      <c r="B31" s="48">
        <v>0</v>
      </c>
      <c r="C31" s="48">
        <v>0</v>
      </c>
      <c r="D31" s="48">
        <v>0</v>
      </c>
    </row>
    <row r="32" spans="1:4" x14ac:dyDescent="0.25">
      <c r="A32" s="46"/>
      <c r="B32" s="50"/>
      <c r="C32" s="50"/>
      <c r="D32" s="50"/>
    </row>
    <row r="33" spans="1:4" ht="14.45" customHeight="1" x14ac:dyDescent="0.25">
      <c r="A33" s="3" t="s">
        <v>196</v>
      </c>
      <c r="B33" s="4">
        <f>B25+B29</f>
        <v>0</v>
      </c>
      <c r="C33" s="4">
        <f>C25+C29</f>
        <v>-1907808.3600000143</v>
      </c>
      <c r="D33" s="4">
        <f>D25+D29</f>
        <v>-1687096.1499999762</v>
      </c>
    </row>
    <row r="34" spans="1:4" ht="14.45" customHeight="1" x14ac:dyDescent="0.25">
      <c r="A34" s="56"/>
      <c r="B34" s="57"/>
      <c r="C34" s="57"/>
      <c r="D34" s="57"/>
    </row>
    <row r="35" spans="1:4" ht="14.45" customHeight="1" x14ac:dyDescent="0.25">
      <c r="A35" s="62"/>
    </row>
    <row r="36" spans="1:4" ht="14.45" customHeight="1" x14ac:dyDescent="0.25">
      <c r="A36" s="14" t="s">
        <v>190</v>
      </c>
      <c r="B36" s="7" t="s">
        <v>197</v>
      </c>
      <c r="C36" s="7" t="s">
        <v>175</v>
      </c>
      <c r="D36" s="7" t="s">
        <v>176</v>
      </c>
    </row>
    <row r="37" spans="1:4" ht="14.45" customHeight="1" x14ac:dyDescent="0.25">
      <c r="A37" s="3" t="s">
        <v>198</v>
      </c>
      <c r="B37" s="4">
        <f>B38+B39</f>
        <v>0</v>
      </c>
      <c r="C37" s="4">
        <f>C38+C39</f>
        <v>0</v>
      </c>
      <c r="D37" s="4">
        <f>D38+D39</f>
        <v>0</v>
      </c>
    </row>
    <row r="38" spans="1:4" x14ac:dyDescent="0.25">
      <c r="A38" s="59" t="s">
        <v>199</v>
      </c>
      <c r="B38" s="48">
        <v>0</v>
      </c>
      <c r="C38" s="48">
        <v>0</v>
      </c>
      <c r="D38" s="48">
        <v>0</v>
      </c>
    </row>
    <row r="39" spans="1:4" x14ac:dyDescent="0.25">
      <c r="A39" s="59" t="s">
        <v>200</v>
      </c>
      <c r="B39" s="48">
        <v>0</v>
      </c>
      <c r="C39" s="48">
        <v>0</v>
      </c>
      <c r="D39" s="48">
        <v>0</v>
      </c>
    </row>
    <row r="40" spans="1:4" x14ac:dyDescent="0.25">
      <c r="A40" s="3" t="s">
        <v>201</v>
      </c>
      <c r="B40" s="4">
        <f>B41+B42</f>
        <v>0</v>
      </c>
      <c r="C40" s="4">
        <f>C41+C42</f>
        <v>0</v>
      </c>
      <c r="D40" s="4">
        <f>D41+D42</f>
        <v>0</v>
      </c>
    </row>
    <row r="41" spans="1:4" x14ac:dyDescent="0.25">
      <c r="A41" s="59" t="s">
        <v>202</v>
      </c>
      <c r="B41" s="48">
        <v>0</v>
      </c>
      <c r="C41" s="48">
        <v>0</v>
      </c>
      <c r="D41" s="48">
        <v>0</v>
      </c>
    </row>
    <row r="42" spans="1:4" x14ac:dyDescent="0.25">
      <c r="A42" s="59" t="s">
        <v>203</v>
      </c>
      <c r="B42" s="48">
        <v>0</v>
      </c>
      <c r="C42" s="48">
        <v>0</v>
      </c>
      <c r="D42" s="48">
        <v>0</v>
      </c>
    </row>
    <row r="43" spans="1:4" x14ac:dyDescent="0.25">
      <c r="A43" s="46"/>
      <c r="B43" s="50"/>
      <c r="C43" s="50"/>
      <c r="D43" s="50"/>
    </row>
    <row r="44" spans="1:4" x14ac:dyDescent="0.25">
      <c r="A44" s="3" t="s">
        <v>204</v>
      </c>
      <c r="B44" s="4">
        <f>B37-B40</f>
        <v>0</v>
      </c>
      <c r="C44" s="4">
        <f>C37-C40</f>
        <v>0</v>
      </c>
      <c r="D44" s="4">
        <f>D37-D40</f>
        <v>0</v>
      </c>
    </row>
    <row r="45" spans="1:4" x14ac:dyDescent="0.25">
      <c r="A45" s="21"/>
      <c r="B45" s="57"/>
      <c r="C45" s="57"/>
      <c r="D45" s="57"/>
    </row>
    <row r="47" spans="1:4" ht="30" x14ac:dyDescent="0.25">
      <c r="A47" s="14" t="s">
        <v>190</v>
      </c>
      <c r="B47" s="7" t="s">
        <v>197</v>
      </c>
      <c r="C47" s="7" t="s">
        <v>175</v>
      </c>
      <c r="D47" s="7" t="s">
        <v>176</v>
      </c>
    </row>
    <row r="48" spans="1:4" x14ac:dyDescent="0.25">
      <c r="A48" s="96" t="s">
        <v>205</v>
      </c>
      <c r="B48" s="97">
        <f>B9</f>
        <v>392081951.27999997</v>
      </c>
      <c r="C48" s="97">
        <f>C9</f>
        <v>244829546.13</v>
      </c>
      <c r="D48" s="97">
        <f>D9</f>
        <v>243542145.59999999</v>
      </c>
    </row>
    <row r="49" spans="1:4" x14ac:dyDescent="0.25">
      <c r="A49" s="22" t="s">
        <v>206</v>
      </c>
      <c r="B49" s="4">
        <f>B50-B51</f>
        <v>0</v>
      </c>
      <c r="C49" s="4">
        <f>C50-C51</f>
        <v>0</v>
      </c>
      <c r="D49" s="4">
        <f>D50-D51</f>
        <v>0</v>
      </c>
    </row>
    <row r="50" spans="1:4" x14ac:dyDescent="0.25">
      <c r="A50" s="98" t="s">
        <v>199</v>
      </c>
      <c r="B50" s="48">
        <v>0</v>
      </c>
      <c r="C50" s="48">
        <v>0</v>
      </c>
      <c r="D50" s="48">
        <v>0</v>
      </c>
    </row>
    <row r="51" spans="1:4" x14ac:dyDescent="0.25">
      <c r="A51" s="98" t="s">
        <v>202</v>
      </c>
      <c r="B51" s="48">
        <v>0</v>
      </c>
      <c r="C51" s="48">
        <v>0</v>
      </c>
      <c r="D51" s="48">
        <v>0</v>
      </c>
    </row>
    <row r="52" spans="1:4" x14ac:dyDescent="0.25">
      <c r="A52" s="46"/>
      <c r="B52" s="50"/>
      <c r="C52" s="50"/>
      <c r="D52" s="50"/>
    </row>
    <row r="53" spans="1:4" x14ac:dyDescent="0.25">
      <c r="A53" s="59" t="s">
        <v>182</v>
      </c>
      <c r="B53" s="48">
        <f>B14</f>
        <v>367540811.27999997</v>
      </c>
      <c r="C53" s="48">
        <f>C14</f>
        <v>296489587.07999998</v>
      </c>
      <c r="D53" s="48">
        <f>D14</f>
        <v>294995924.04000002</v>
      </c>
    </row>
    <row r="54" spans="1:4" x14ac:dyDescent="0.25">
      <c r="A54" s="46"/>
      <c r="B54" s="50"/>
      <c r="C54" s="50"/>
      <c r="D54" s="50"/>
    </row>
    <row r="55" spans="1:4" x14ac:dyDescent="0.25">
      <c r="A55" s="59" t="s">
        <v>185</v>
      </c>
      <c r="B55" s="23">
        <v>0</v>
      </c>
      <c r="C55" s="48">
        <f>C18</f>
        <v>122327859.52</v>
      </c>
      <c r="D55" s="48">
        <f>D18</f>
        <v>0</v>
      </c>
    </row>
    <row r="56" spans="1:4" x14ac:dyDescent="0.25">
      <c r="A56" s="46"/>
      <c r="B56" s="50"/>
      <c r="C56" s="50"/>
      <c r="D56" s="50"/>
    </row>
    <row r="57" spans="1:4" x14ac:dyDescent="0.25">
      <c r="A57" s="19" t="s">
        <v>498</v>
      </c>
      <c r="B57" s="4">
        <f>B48+B49-B53+B55</f>
        <v>24541140</v>
      </c>
      <c r="C57" s="4">
        <f>C48+C49-C53+C55</f>
        <v>70667818.570000008</v>
      </c>
      <c r="D57" s="4">
        <f>D48+D49-D53+D55</f>
        <v>-51453778.440000027</v>
      </c>
    </row>
    <row r="58" spans="1:4" x14ac:dyDescent="0.25">
      <c r="A58" s="24"/>
      <c r="B58" s="25"/>
      <c r="C58" s="25"/>
      <c r="D58" s="25"/>
    </row>
    <row r="59" spans="1:4" x14ac:dyDescent="0.25">
      <c r="A59" s="19" t="s">
        <v>207</v>
      </c>
      <c r="B59" s="4">
        <f>B57-B49</f>
        <v>24541140</v>
      </c>
      <c r="C59" s="4">
        <f>C57-C49</f>
        <v>70667818.570000008</v>
      </c>
      <c r="D59" s="4">
        <f>D57-D49</f>
        <v>-51453778.440000027</v>
      </c>
    </row>
    <row r="60" spans="1:4" x14ac:dyDescent="0.25">
      <c r="A60" s="56"/>
      <c r="B60" s="57"/>
      <c r="C60" s="57"/>
      <c r="D60" s="57"/>
    </row>
    <row r="62" spans="1:4" ht="30" x14ac:dyDescent="0.25">
      <c r="A62" s="14" t="s">
        <v>190</v>
      </c>
      <c r="B62" s="7" t="s">
        <v>197</v>
      </c>
      <c r="C62" s="7" t="s">
        <v>175</v>
      </c>
      <c r="D62" s="7" t="s">
        <v>176</v>
      </c>
    </row>
    <row r="63" spans="1:4" x14ac:dyDescent="0.25">
      <c r="A63" s="96" t="s">
        <v>179</v>
      </c>
      <c r="B63" s="99">
        <f>B10</f>
        <v>163236221</v>
      </c>
      <c r="C63" s="99">
        <f>C10</f>
        <v>149475227.37</v>
      </c>
      <c r="D63" s="99">
        <f>D10</f>
        <v>149475055.37</v>
      </c>
    </row>
    <row r="64" spans="1:4" ht="30" x14ac:dyDescent="0.25">
      <c r="A64" s="22" t="s">
        <v>208</v>
      </c>
      <c r="B64" s="15">
        <f>B65-B66</f>
        <v>0</v>
      </c>
      <c r="C64" s="15">
        <f>C65-C66</f>
        <v>0</v>
      </c>
      <c r="D64" s="15">
        <f>D65-D66</f>
        <v>0</v>
      </c>
    </row>
    <row r="65" spans="1:4" x14ac:dyDescent="0.25">
      <c r="A65" s="98" t="s">
        <v>200</v>
      </c>
      <c r="B65" s="95">
        <v>0</v>
      </c>
      <c r="C65" s="95">
        <v>0</v>
      </c>
      <c r="D65" s="95">
        <v>0</v>
      </c>
    </row>
    <row r="66" spans="1:4" x14ac:dyDescent="0.25">
      <c r="A66" s="98" t="s">
        <v>203</v>
      </c>
      <c r="B66" s="95">
        <v>0</v>
      </c>
      <c r="C66" s="95">
        <v>0</v>
      </c>
      <c r="D66" s="95">
        <v>0</v>
      </c>
    </row>
    <row r="67" spans="1:4" x14ac:dyDescent="0.25">
      <c r="A67" s="46"/>
      <c r="B67" s="92"/>
      <c r="C67" s="92"/>
      <c r="D67" s="92"/>
    </row>
    <row r="68" spans="1:4" x14ac:dyDescent="0.25">
      <c r="A68" s="59" t="s">
        <v>209</v>
      </c>
      <c r="B68" s="95">
        <f>B15</f>
        <v>187777361</v>
      </c>
      <c r="C68" s="95">
        <f>C15</f>
        <v>99722994.780000001</v>
      </c>
      <c r="D68" s="95">
        <f>D15</f>
        <v>99708373.079999998</v>
      </c>
    </row>
    <row r="69" spans="1:4" x14ac:dyDescent="0.25">
      <c r="A69" s="46"/>
      <c r="B69" s="92"/>
      <c r="C69" s="92"/>
      <c r="D69" s="92"/>
    </row>
    <row r="70" spans="1:4" x14ac:dyDescent="0.25">
      <c r="A70" s="59" t="s">
        <v>186</v>
      </c>
      <c r="B70" s="17">
        <v>0</v>
      </c>
      <c r="C70" s="95">
        <f>C19</f>
        <v>0</v>
      </c>
      <c r="D70" s="95">
        <f>D19</f>
        <v>0</v>
      </c>
    </row>
    <row r="71" spans="1:4" x14ac:dyDescent="0.25">
      <c r="A71" s="46"/>
      <c r="B71" s="92"/>
      <c r="C71" s="92"/>
      <c r="D71" s="92"/>
    </row>
    <row r="72" spans="1:4" x14ac:dyDescent="0.25">
      <c r="A72" s="19" t="s">
        <v>499</v>
      </c>
      <c r="B72" s="15">
        <f>B63+B64-B68+B70</f>
        <v>-24541140</v>
      </c>
      <c r="C72" s="15">
        <f>C63+C64-C68+C70</f>
        <v>49752232.590000004</v>
      </c>
      <c r="D72" s="15">
        <f>D63+D64-D68+D70</f>
        <v>49766682.290000007</v>
      </c>
    </row>
    <row r="73" spans="1:4" x14ac:dyDescent="0.25">
      <c r="A73" s="46"/>
      <c r="B73" s="92"/>
      <c r="C73" s="92"/>
      <c r="D73" s="92"/>
    </row>
    <row r="74" spans="1:4" x14ac:dyDescent="0.25">
      <c r="A74" s="19" t="s">
        <v>210</v>
      </c>
      <c r="B74" s="15">
        <f>B72-B64</f>
        <v>-24541140</v>
      </c>
      <c r="C74" s="15">
        <f>C72-C64</f>
        <v>49752232.590000004</v>
      </c>
      <c r="D74" s="15">
        <f>D72-D64</f>
        <v>49766682.290000007</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ignoredErrors>
    <ignoredError sqref="B29:D29 B37:D37 B48:D49 B64:D64 B11:D12 B16:D17 B20:D20 B18 B19 B32:D32 B40:D40 B43:D44 B52:D59 B67:D67 B23:D24 B21 B22:C22 C63:D63 B69:D71 C68:D68 B73:D74 C72:D72 B33 D33 B25 D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topLeftCell="A43" zoomScale="76" zoomScaleNormal="115" workbookViewId="0">
      <selection sqref="A1:G76"/>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4" t="s">
        <v>211</v>
      </c>
      <c r="B1" s="165"/>
      <c r="C1" s="165"/>
      <c r="D1" s="165"/>
      <c r="E1" s="165"/>
      <c r="F1" s="165"/>
      <c r="G1" s="166"/>
    </row>
    <row r="2" spans="1:7" x14ac:dyDescent="0.25">
      <c r="A2" s="112" t="str">
        <f>'Formato 1'!A2</f>
        <v>MUNICIPIO DE ACAMBARO, GTO.</v>
      </c>
      <c r="B2" s="113"/>
      <c r="C2" s="113"/>
      <c r="D2" s="113"/>
      <c r="E2" s="113"/>
      <c r="F2" s="113"/>
      <c r="G2" s="114"/>
    </row>
    <row r="3" spans="1:7" x14ac:dyDescent="0.25">
      <c r="A3" s="115" t="s">
        <v>212</v>
      </c>
      <c r="B3" s="116"/>
      <c r="C3" s="116"/>
      <c r="D3" s="116"/>
      <c r="E3" s="116"/>
      <c r="F3" s="116"/>
      <c r="G3" s="117"/>
    </row>
    <row r="4" spans="1:7" x14ac:dyDescent="0.25">
      <c r="A4" s="115" t="str">
        <f>'Formato 3'!A4</f>
        <v>DEL 1 DE ENERO DEL 2024 AL 30 DE SEPTIEMBRE DEL 2024</v>
      </c>
      <c r="B4" s="116"/>
      <c r="C4" s="116"/>
      <c r="D4" s="116"/>
      <c r="E4" s="116"/>
      <c r="F4" s="116"/>
      <c r="G4" s="117"/>
    </row>
    <row r="5" spans="1:7" x14ac:dyDescent="0.25">
      <c r="A5" s="118" t="s">
        <v>2</v>
      </c>
      <c r="B5" s="119"/>
      <c r="C5" s="119"/>
      <c r="D5" s="119"/>
      <c r="E5" s="119"/>
      <c r="F5" s="119"/>
      <c r="G5" s="120"/>
    </row>
    <row r="6" spans="1:7" ht="41.45" customHeight="1" x14ac:dyDescent="0.25">
      <c r="A6" s="167" t="s">
        <v>213</v>
      </c>
      <c r="B6" s="169" t="s">
        <v>214</v>
      </c>
      <c r="C6" s="169"/>
      <c r="D6" s="169"/>
      <c r="E6" s="169"/>
      <c r="F6" s="169"/>
      <c r="G6" s="169" t="s">
        <v>215</v>
      </c>
    </row>
    <row r="7" spans="1:7" ht="30" x14ac:dyDescent="0.25">
      <c r="A7" s="168"/>
      <c r="B7" s="26" t="s">
        <v>216</v>
      </c>
      <c r="C7" s="7" t="s">
        <v>217</v>
      </c>
      <c r="D7" s="26" t="s">
        <v>218</v>
      </c>
      <c r="E7" s="26" t="s">
        <v>175</v>
      </c>
      <c r="F7" s="26" t="s">
        <v>219</v>
      </c>
      <c r="G7" s="169"/>
    </row>
    <row r="8" spans="1:7" x14ac:dyDescent="0.25">
      <c r="A8" s="27" t="s">
        <v>220</v>
      </c>
      <c r="B8" s="92"/>
      <c r="C8" s="92"/>
      <c r="D8" s="92"/>
      <c r="E8" s="92"/>
      <c r="F8" s="92"/>
      <c r="G8" s="92"/>
    </row>
    <row r="9" spans="1:7" x14ac:dyDescent="0.25">
      <c r="A9" s="59" t="s">
        <v>221</v>
      </c>
      <c r="B9" s="61">
        <v>57180626</v>
      </c>
      <c r="C9" s="48">
        <v>-17971000</v>
      </c>
      <c r="D9" s="48">
        <v>39209626</v>
      </c>
      <c r="E9" s="48">
        <v>27541997.940000001</v>
      </c>
      <c r="F9" s="48">
        <v>27541997.940000001</v>
      </c>
      <c r="G9" s="48">
        <f>F9-B9</f>
        <v>-29638628.059999999</v>
      </c>
    </row>
    <row r="10" spans="1:7" x14ac:dyDescent="0.25">
      <c r="A10" s="59" t="s">
        <v>222</v>
      </c>
      <c r="B10" s="61">
        <v>0</v>
      </c>
      <c r="C10" s="48">
        <v>0</v>
      </c>
      <c r="D10" s="48">
        <v>0</v>
      </c>
      <c r="E10" s="48">
        <v>0</v>
      </c>
      <c r="F10" s="48">
        <v>0</v>
      </c>
      <c r="G10" s="48">
        <f>F10-B10</f>
        <v>0</v>
      </c>
    </row>
    <row r="11" spans="1:7" x14ac:dyDescent="0.25">
      <c r="A11" s="59" t="s">
        <v>223</v>
      </c>
      <c r="B11" s="61">
        <v>8399301</v>
      </c>
      <c r="C11" s="48">
        <v>0</v>
      </c>
      <c r="D11" s="48">
        <v>8399301</v>
      </c>
      <c r="E11" s="48">
        <v>1667819.29</v>
      </c>
      <c r="F11" s="48">
        <v>1667819.29</v>
      </c>
      <c r="G11" s="48">
        <f t="shared" ref="G11:G15" si="0">F11-B11</f>
        <v>-6731481.71</v>
      </c>
    </row>
    <row r="12" spans="1:7" x14ac:dyDescent="0.25">
      <c r="A12" s="59" t="s">
        <v>224</v>
      </c>
      <c r="B12" s="61">
        <v>9989370</v>
      </c>
      <c r="C12" s="48">
        <v>1030000</v>
      </c>
      <c r="D12" s="48">
        <v>11019370</v>
      </c>
      <c r="E12" s="48">
        <v>7908384.4099999992</v>
      </c>
      <c r="F12" s="48">
        <v>7907327.4099999992</v>
      </c>
      <c r="G12" s="48">
        <f t="shared" si="0"/>
        <v>-2082042.5900000008</v>
      </c>
    </row>
    <row r="13" spans="1:7" x14ac:dyDescent="0.25">
      <c r="A13" s="59" t="s">
        <v>225</v>
      </c>
      <c r="B13" s="61">
        <v>11541274</v>
      </c>
      <c r="C13" s="48">
        <v>3846000</v>
      </c>
      <c r="D13" s="48">
        <v>15387274</v>
      </c>
      <c r="E13" s="48">
        <v>12363581.309999999</v>
      </c>
      <c r="F13" s="48">
        <v>11077237.780000001</v>
      </c>
      <c r="G13" s="48">
        <f t="shared" si="0"/>
        <v>-464036.21999999881</v>
      </c>
    </row>
    <row r="14" spans="1:7" x14ac:dyDescent="0.25">
      <c r="A14" s="59" t="s">
        <v>226</v>
      </c>
      <c r="B14" s="61">
        <v>3618421</v>
      </c>
      <c r="C14" s="48">
        <v>5099950</v>
      </c>
      <c r="D14" s="48">
        <v>8718371</v>
      </c>
      <c r="E14" s="48">
        <v>4249915.66</v>
      </c>
      <c r="F14" s="48">
        <v>4064565.66</v>
      </c>
      <c r="G14" s="48">
        <f t="shared" si="0"/>
        <v>446144.66000000015</v>
      </c>
    </row>
    <row r="15" spans="1:7" x14ac:dyDescent="0.25">
      <c r="A15" s="59" t="s">
        <v>227</v>
      </c>
      <c r="B15" s="61">
        <v>0</v>
      </c>
      <c r="C15" s="48">
        <v>0</v>
      </c>
      <c r="D15" s="48">
        <v>0</v>
      </c>
      <c r="E15" s="48">
        <v>0</v>
      </c>
      <c r="F15" s="48">
        <v>0</v>
      </c>
      <c r="G15" s="48">
        <f t="shared" si="0"/>
        <v>0</v>
      </c>
    </row>
    <row r="16" spans="1:7" x14ac:dyDescent="0.25">
      <c r="A16" s="93" t="s">
        <v>228</v>
      </c>
      <c r="B16" s="48">
        <f t="shared" ref="B16:G16" si="1">SUM(B17:B27)</f>
        <v>155344743</v>
      </c>
      <c r="C16" s="48">
        <f t="shared" si="1"/>
        <v>47139377.469999999</v>
      </c>
      <c r="D16" s="48">
        <f t="shared" si="1"/>
        <v>202484120.47</v>
      </c>
      <c r="E16" s="48">
        <f t="shared" si="1"/>
        <v>153614403.03999999</v>
      </c>
      <c r="F16" s="48">
        <f t="shared" si="1"/>
        <v>153614403.03999999</v>
      </c>
      <c r="G16" s="48">
        <f t="shared" si="1"/>
        <v>-1730339.9599999981</v>
      </c>
    </row>
    <row r="17" spans="1:7" x14ac:dyDescent="0.25">
      <c r="A17" s="78" t="s">
        <v>229</v>
      </c>
      <c r="B17" s="61">
        <v>100684184</v>
      </c>
      <c r="C17" s="48">
        <v>26139377.469999999</v>
      </c>
      <c r="D17" s="48">
        <v>126823561.47</v>
      </c>
      <c r="E17" s="48">
        <v>98329140.640000001</v>
      </c>
      <c r="F17" s="48">
        <v>98329140.640000001</v>
      </c>
      <c r="G17" s="48">
        <f>F17-B17</f>
        <v>-2355043.3599999994</v>
      </c>
    </row>
    <row r="18" spans="1:7" x14ac:dyDescent="0.25">
      <c r="A18" s="78" t="s">
        <v>230</v>
      </c>
      <c r="B18" s="61">
        <v>27182014</v>
      </c>
      <c r="C18" s="48">
        <v>14000000</v>
      </c>
      <c r="D18" s="48">
        <v>41182014</v>
      </c>
      <c r="E18" s="48">
        <v>31667612.710000005</v>
      </c>
      <c r="F18" s="48">
        <v>31667612.710000001</v>
      </c>
      <c r="G18" s="48">
        <f t="shared" ref="G18:G27" si="2">F18-B18</f>
        <v>4485598.7100000009</v>
      </c>
    </row>
    <row r="19" spans="1:7" x14ac:dyDescent="0.25">
      <c r="A19" s="78" t="s">
        <v>231</v>
      </c>
      <c r="B19" s="61">
        <v>8356084</v>
      </c>
      <c r="C19" s="48">
        <v>5000000</v>
      </c>
      <c r="D19" s="48">
        <v>13356084</v>
      </c>
      <c r="E19" s="48">
        <v>8289470.6500000004</v>
      </c>
      <c r="F19" s="48">
        <v>8289470.6500000004</v>
      </c>
      <c r="G19" s="48">
        <f t="shared" si="2"/>
        <v>-66613.349999999627</v>
      </c>
    </row>
    <row r="20" spans="1:7" x14ac:dyDescent="0.25">
      <c r="A20" s="78" t="s">
        <v>232</v>
      </c>
      <c r="B20" s="61">
        <v>0</v>
      </c>
      <c r="C20" s="48">
        <v>0</v>
      </c>
      <c r="D20" s="48">
        <v>0</v>
      </c>
      <c r="E20" s="48">
        <v>0</v>
      </c>
      <c r="F20" s="48">
        <v>0</v>
      </c>
      <c r="G20" s="48">
        <f t="shared" si="2"/>
        <v>0</v>
      </c>
    </row>
    <row r="21" spans="1:7" x14ac:dyDescent="0.25">
      <c r="A21" s="78" t="s">
        <v>233</v>
      </c>
      <c r="B21" s="61">
        <v>0</v>
      </c>
      <c r="C21" s="48">
        <v>0</v>
      </c>
      <c r="D21" s="48">
        <v>0</v>
      </c>
      <c r="E21" s="48">
        <v>0</v>
      </c>
      <c r="F21" s="48">
        <v>0</v>
      </c>
      <c r="G21" s="48">
        <f t="shared" si="2"/>
        <v>0</v>
      </c>
    </row>
    <row r="22" spans="1:7" x14ac:dyDescent="0.25">
      <c r="A22" s="78" t="s">
        <v>234</v>
      </c>
      <c r="B22" s="61">
        <v>3616704</v>
      </c>
      <c r="C22" s="48">
        <v>0</v>
      </c>
      <c r="D22" s="48">
        <v>3616704</v>
      </c>
      <c r="E22" s="48">
        <v>0</v>
      </c>
      <c r="F22" s="48">
        <v>0</v>
      </c>
      <c r="G22" s="48">
        <f t="shared" si="2"/>
        <v>-3616704</v>
      </c>
    </row>
    <row r="23" spans="1:7" x14ac:dyDescent="0.25">
      <c r="A23" s="78" t="s">
        <v>235</v>
      </c>
      <c r="B23" s="70">
        <v>0</v>
      </c>
      <c r="C23" s="48">
        <v>0</v>
      </c>
      <c r="D23" s="48">
        <v>0</v>
      </c>
      <c r="E23" s="48">
        <v>0</v>
      </c>
      <c r="F23" s="48">
        <v>0</v>
      </c>
      <c r="G23" s="48">
        <f t="shared" si="2"/>
        <v>0</v>
      </c>
    </row>
    <row r="24" spans="1:7" x14ac:dyDescent="0.25">
      <c r="A24" s="78" t="s">
        <v>236</v>
      </c>
      <c r="B24" s="61">
        <v>0</v>
      </c>
      <c r="C24" s="48">
        <v>0</v>
      </c>
      <c r="D24" s="48">
        <v>0</v>
      </c>
      <c r="E24" s="48">
        <v>0</v>
      </c>
      <c r="F24" s="48">
        <v>0</v>
      </c>
      <c r="G24" s="48">
        <f t="shared" si="2"/>
        <v>0</v>
      </c>
    </row>
    <row r="25" spans="1:7" x14ac:dyDescent="0.25">
      <c r="A25" s="78" t="s">
        <v>237</v>
      </c>
      <c r="B25" s="61">
        <v>4203557</v>
      </c>
      <c r="C25" s="48">
        <v>2000000</v>
      </c>
      <c r="D25" s="48">
        <v>6203557</v>
      </c>
      <c r="E25" s="48">
        <v>4611251.1899999995</v>
      </c>
      <c r="F25" s="48">
        <v>4611251.1900000004</v>
      </c>
      <c r="G25" s="48">
        <f t="shared" si="2"/>
        <v>407694.19000000041</v>
      </c>
    </row>
    <row r="26" spans="1:7" x14ac:dyDescent="0.25">
      <c r="A26" s="78" t="s">
        <v>238</v>
      </c>
      <c r="B26" s="61">
        <v>11302200</v>
      </c>
      <c r="C26" s="48">
        <v>0</v>
      </c>
      <c r="D26" s="48">
        <v>11302200</v>
      </c>
      <c r="E26" s="48">
        <v>10716927.850000001</v>
      </c>
      <c r="F26" s="48">
        <v>10716927.85</v>
      </c>
      <c r="G26" s="48">
        <f t="shared" si="2"/>
        <v>-585272.15000000037</v>
      </c>
    </row>
    <row r="27" spans="1:7" x14ac:dyDescent="0.25">
      <c r="A27" s="78" t="s">
        <v>239</v>
      </c>
      <c r="B27" s="61">
        <v>0</v>
      </c>
      <c r="C27" s="48">
        <v>0</v>
      </c>
      <c r="D27" s="48">
        <v>0</v>
      </c>
      <c r="E27" s="48">
        <v>0</v>
      </c>
      <c r="F27" s="48">
        <v>0</v>
      </c>
      <c r="G27" s="48">
        <f t="shared" si="2"/>
        <v>0</v>
      </c>
    </row>
    <row r="28" spans="1:7" x14ac:dyDescent="0.25">
      <c r="A28" s="59" t="s">
        <v>240</v>
      </c>
      <c r="B28" s="48">
        <f t="shared" ref="B28:G28" si="3">SUM(B29:B33)</f>
        <v>1781520</v>
      </c>
      <c r="C28" s="48">
        <f t="shared" si="3"/>
        <v>1000000</v>
      </c>
      <c r="D28" s="48">
        <f t="shared" si="3"/>
        <v>2781520</v>
      </c>
      <c r="E28" s="48">
        <f t="shared" si="3"/>
        <v>1857092.6799999997</v>
      </c>
      <c r="F28" s="48">
        <f t="shared" si="3"/>
        <v>1857092.68</v>
      </c>
      <c r="G28" s="48">
        <f t="shared" si="3"/>
        <v>75572.679999999935</v>
      </c>
    </row>
    <row r="29" spans="1:7" x14ac:dyDescent="0.25">
      <c r="A29" s="78" t="s">
        <v>241</v>
      </c>
      <c r="B29" s="61">
        <v>0</v>
      </c>
      <c r="C29" s="48">
        <v>0</v>
      </c>
      <c r="D29" s="48">
        <v>0</v>
      </c>
      <c r="E29" s="48">
        <v>0</v>
      </c>
      <c r="F29" s="48">
        <v>0</v>
      </c>
      <c r="G29" s="48">
        <f>F29-B29</f>
        <v>0</v>
      </c>
    </row>
    <row r="30" spans="1:7" x14ac:dyDescent="0.25">
      <c r="A30" s="78" t="s">
        <v>242</v>
      </c>
      <c r="B30" s="61">
        <v>34320</v>
      </c>
      <c r="C30" s="48">
        <v>0</v>
      </c>
      <c r="D30" s="48">
        <v>34320</v>
      </c>
      <c r="E30" s="48">
        <v>6376.75</v>
      </c>
      <c r="F30" s="48">
        <v>6376.75</v>
      </c>
      <c r="G30" s="48">
        <f t="shared" ref="G30:G34" si="4">F30-B30</f>
        <v>-27943.25</v>
      </c>
    </row>
    <row r="31" spans="1:7" x14ac:dyDescent="0.25">
      <c r="A31" s="78" t="s">
        <v>243</v>
      </c>
      <c r="B31" s="61">
        <v>1747200</v>
      </c>
      <c r="C31" s="48">
        <v>1000000</v>
      </c>
      <c r="D31" s="48">
        <v>2747200</v>
      </c>
      <c r="E31" s="48">
        <v>1850715.9299999997</v>
      </c>
      <c r="F31" s="48">
        <v>1850715.93</v>
      </c>
      <c r="G31" s="48">
        <f t="shared" si="4"/>
        <v>103515.92999999993</v>
      </c>
    </row>
    <row r="32" spans="1:7" x14ac:dyDescent="0.25">
      <c r="A32" s="78" t="s">
        <v>244</v>
      </c>
      <c r="B32" s="61">
        <v>0</v>
      </c>
      <c r="C32" s="48">
        <v>0</v>
      </c>
      <c r="D32" s="48">
        <v>0</v>
      </c>
      <c r="E32" s="48">
        <v>0</v>
      </c>
      <c r="F32" s="48">
        <v>0</v>
      </c>
      <c r="G32" s="48">
        <f t="shared" si="4"/>
        <v>0</v>
      </c>
    </row>
    <row r="33" spans="1:7" ht="14.45" customHeight="1" x14ac:dyDescent="0.25">
      <c r="A33" s="78" t="s">
        <v>245</v>
      </c>
      <c r="B33" s="61">
        <v>0</v>
      </c>
      <c r="C33" s="48">
        <v>0</v>
      </c>
      <c r="D33" s="48">
        <v>0</v>
      </c>
      <c r="E33" s="48">
        <v>0</v>
      </c>
      <c r="F33" s="48">
        <v>0</v>
      </c>
      <c r="G33" s="48">
        <f t="shared" si="4"/>
        <v>0</v>
      </c>
    </row>
    <row r="34" spans="1:7" ht="14.45" customHeight="1" x14ac:dyDescent="0.25">
      <c r="A34" s="59" t="s">
        <v>246</v>
      </c>
      <c r="B34" s="61">
        <v>24541140</v>
      </c>
      <c r="C34" s="48">
        <v>6450000</v>
      </c>
      <c r="D34" s="48">
        <v>30991140</v>
      </c>
      <c r="E34" s="48">
        <v>17296156.469999995</v>
      </c>
      <c r="F34" s="48">
        <v>17481678.469999999</v>
      </c>
      <c r="G34" s="48">
        <f t="shared" si="4"/>
        <v>-7059461.5300000012</v>
      </c>
    </row>
    <row r="35" spans="1:7" ht="14.45" customHeight="1" x14ac:dyDescent="0.25">
      <c r="A35" s="59" t="s">
        <v>247</v>
      </c>
      <c r="B35" s="61">
        <v>0</v>
      </c>
      <c r="C35" s="48">
        <v>0</v>
      </c>
      <c r="D35" s="48">
        <v>0</v>
      </c>
      <c r="E35" s="48">
        <v>172</v>
      </c>
      <c r="F35" s="48">
        <v>0</v>
      </c>
      <c r="G35" s="48">
        <f t="shared" ref="G35" si="5">G36</f>
        <v>0</v>
      </c>
    </row>
    <row r="36" spans="1:7" ht="14.45" customHeight="1" x14ac:dyDescent="0.25">
      <c r="A36" s="78" t="s">
        <v>248</v>
      </c>
      <c r="B36" s="61">
        <v>0</v>
      </c>
      <c r="C36" s="48">
        <v>0</v>
      </c>
      <c r="D36" s="48">
        <v>0</v>
      </c>
      <c r="E36" s="48">
        <v>172</v>
      </c>
      <c r="F36" s="48">
        <v>0</v>
      </c>
      <c r="G36" s="48">
        <f>F36-B36</f>
        <v>0</v>
      </c>
    </row>
    <row r="37" spans="1:7" ht="14.45" customHeight="1" x14ac:dyDescent="0.25">
      <c r="A37" s="59" t="s">
        <v>249</v>
      </c>
      <c r="B37" s="48">
        <f>SUM(B38:B39)</f>
        <v>119685556.28</v>
      </c>
      <c r="C37" s="48">
        <f t="shared" ref="C37:G37" si="6">C38+C39</f>
        <v>3557503.24</v>
      </c>
      <c r="D37" s="48">
        <f t="shared" si="6"/>
        <v>123243059.52</v>
      </c>
      <c r="E37" s="48">
        <f t="shared" si="6"/>
        <v>18330023.330000002</v>
      </c>
      <c r="F37" s="48">
        <f t="shared" si="6"/>
        <v>18330023.330000002</v>
      </c>
      <c r="G37" s="48">
        <f t="shared" si="6"/>
        <v>-101355532.95</v>
      </c>
    </row>
    <row r="38" spans="1:7" x14ac:dyDescent="0.25">
      <c r="A38" s="78" t="s">
        <v>250</v>
      </c>
      <c r="B38" s="61">
        <v>0</v>
      </c>
      <c r="C38" s="48">
        <v>0</v>
      </c>
      <c r="D38" s="48">
        <v>0</v>
      </c>
      <c r="E38" s="48">
        <v>0</v>
      </c>
      <c r="F38" s="48">
        <v>0</v>
      </c>
      <c r="G38" s="48">
        <f>F38-B38</f>
        <v>0</v>
      </c>
    </row>
    <row r="39" spans="1:7" x14ac:dyDescent="0.25">
      <c r="A39" s="78" t="s">
        <v>251</v>
      </c>
      <c r="B39" s="61">
        <v>119685556.28</v>
      </c>
      <c r="C39" s="48">
        <v>3557503.24</v>
      </c>
      <c r="D39" s="48">
        <v>123243059.52</v>
      </c>
      <c r="E39" s="48">
        <v>18330023.330000002</v>
      </c>
      <c r="F39" s="48">
        <v>18330023.330000002</v>
      </c>
      <c r="G39" s="48">
        <f>F39-B39</f>
        <v>-101355532.95</v>
      </c>
    </row>
    <row r="40" spans="1:7" x14ac:dyDescent="0.25">
      <c r="A40" s="46"/>
      <c r="B40" s="48"/>
      <c r="C40" s="48"/>
      <c r="D40" s="48"/>
      <c r="E40" s="48"/>
      <c r="F40" s="48"/>
      <c r="G40" s="48"/>
    </row>
    <row r="41" spans="1:7" x14ac:dyDescent="0.25">
      <c r="A41" s="3" t="s">
        <v>252</v>
      </c>
      <c r="B41" s="4">
        <f t="shared" ref="B41:G41" si="7">SUM(B9,B10,B11,B12,B13,B14,B15,B16,B28,B34,B35,B37)</f>
        <v>392081951.27999997</v>
      </c>
      <c r="C41" s="4">
        <f t="shared" si="7"/>
        <v>50151830.710000001</v>
      </c>
      <c r="D41" s="4">
        <f t="shared" si="7"/>
        <v>442233781.99000001</v>
      </c>
      <c r="E41" s="4">
        <f t="shared" si="7"/>
        <v>244829546.13</v>
      </c>
      <c r="F41" s="4">
        <f t="shared" si="7"/>
        <v>243542145.60000002</v>
      </c>
      <c r="G41" s="4">
        <f t="shared" si="7"/>
        <v>-148539805.68000001</v>
      </c>
    </row>
    <row r="42" spans="1:7" x14ac:dyDescent="0.25">
      <c r="A42" s="3" t="s">
        <v>253</v>
      </c>
      <c r="B42" s="94"/>
      <c r="C42" s="94"/>
      <c r="D42" s="94"/>
      <c r="E42" s="94"/>
      <c r="F42" s="94"/>
      <c r="G42" s="4">
        <f>IF(G41&gt;0,G41,0)</f>
        <v>0</v>
      </c>
    </row>
    <row r="43" spans="1:7" x14ac:dyDescent="0.25">
      <c r="A43" s="46"/>
      <c r="B43" s="50"/>
      <c r="C43" s="50"/>
      <c r="D43" s="50"/>
      <c r="E43" s="50"/>
      <c r="F43" s="50"/>
      <c r="G43" s="50"/>
    </row>
    <row r="44" spans="1:7" x14ac:dyDescent="0.25">
      <c r="A44" s="3" t="s">
        <v>254</v>
      </c>
      <c r="B44" s="50"/>
      <c r="C44" s="50"/>
      <c r="D44" s="50"/>
      <c r="E44" s="50"/>
      <c r="F44" s="50"/>
      <c r="G44" s="50"/>
    </row>
    <row r="45" spans="1:7" x14ac:dyDescent="0.25">
      <c r="A45" s="59" t="s">
        <v>255</v>
      </c>
      <c r="B45" s="48">
        <f t="shared" ref="B45:G45" si="8">SUM(B46:B53)</f>
        <v>163236221</v>
      </c>
      <c r="C45" s="48">
        <f t="shared" si="8"/>
        <v>12723982.550000001</v>
      </c>
      <c r="D45" s="48">
        <f t="shared" si="8"/>
        <v>175960203.55000001</v>
      </c>
      <c r="E45" s="48">
        <f t="shared" si="8"/>
        <v>142286949</v>
      </c>
      <c r="F45" s="48">
        <f t="shared" si="8"/>
        <v>142286949</v>
      </c>
      <c r="G45" s="48">
        <f t="shared" si="8"/>
        <v>-20949272</v>
      </c>
    </row>
    <row r="46" spans="1:7" x14ac:dyDescent="0.25">
      <c r="A46" s="81" t="s">
        <v>256</v>
      </c>
      <c r="B46" s="61">
        <v>0</v>
      </c>
      <c r="C46" s="48">
        <v>0</v>
      </c>
      <c r="D46" s="48">
        <v>0</v>
      </c>
      <c r="E46" s="48">
        <v>0</v>
      </c>
      <c r="F46" s="48">
        <v>0</v>
      </c>
      <c r="G46" s="48">
        <f>F46-B46</f>
        <v>0</v>
      </c>
    </row>
    <row r="47" spans="1:7" x14ac:dyDescent="0.25">
      <c r="A47" s="81" t="s">
        <v>257</v>
      </c>
      <c r="B47" s="61">
        <v>0</v>
      </c>
      <c r="C47" s="48">
        <v>0</v>
      </c>
      <c r="D47" s="48">
        <v>0</v>
      </c>
      <c r="E47" s="48">
        <v>0</v>
      </c>
      <c r="F47" s="48">
        <v>0</v>
      </c>
      <c r="G47" s="48">
        <f t="shared" ref="G47:G52" si="9">F47-B47</f>
        <v>0</v>
      </c>
    </row>
    <row r="48" spans="1:7" x14ac:dyDescent="0.25">
      <c r="A48" s="81" t="s">
        <v>258</v>
      </c>
      <c r="B48" s="61">
        <v>75920000</v>
      </c>
      <c r="C48" s="48">
        <v>801100.23</v>
      </c>
      <c r="D48" s="48">
        <v>76721100.230000004</v>
      </c>
      <c r="E48" s="48">
        <v>67975785</v>
      </c>
      <c r="F48" s="48">
        <v>67975785</v>
      </c>
      <c r="G48" s="48">
        <f t="shared" si="9"/>
        <v>-7944215</v>
      </c>
    </row>
    <row r="49" spans="1:7" ht="30" x14ac:dyDescent="0.25">
      <c r="A49" s="81" t="s">
        <v>259</v>
      </c>
      <c r="B49" s="61">
        <v>87316221</v>
      </c>
      <c r="C49" s="48">
        <v>11922882.32</v>
      </c>
      <c r="D49" s="48">
        <v>99239103.319999993</v>
      </c>
      <c r="E49" s="48">
        <v>74311164</v>
      </c>
      <c r="F49" s="48">
        <v>74311164</v>
      </c>
      <c r="G49" s="48">
        <f t="shared" si="9"/>
        <v>-13005057</v>
      </c>
    </row>
    <row r="50" spans="1:7" x14ac:dyDescent="0.25">
      <c r="A50" s="81" t="s">
        <v>260</v>
      </c>
      <c r="B50" s="61">
        <v>0</v>
      </c>
      <c r="C50" s="48">
        <v>0</v>
      </c>
      <c r="D50" s="48">
        <v>0</v>
      </c>
      <c r="E50" s="48">
        <v>0</v>
      </c>
      <c r="F50" s="48">
        <v>0</v>
      </c>
      <c r="G50" s="48">
        <f t="shared" si="9"/>
        <v>0</v>
      </c>
    </row>
    <row r="51" spans="1:7" x14ac:dyDescent="0.25">
      <c r="A51" s="81" t="s">
        <v>261</v>
      </c>
      <c r="B51" s="61">
        <v>0</v>
      </c>
      <c r="C51" s="48">
        <v>0</v>
      </c>
      <c r="D51" s="48">
        <v>0</v>
      </c>
      <c r="E51" s="48">
        <v>0</v>
      </c>
      <c r="F51" s="48">
        <v>0</v>
      </c>
      <c r="G51" s="48">
        <f t="shared" si="9"/>
        <v>0</v>
      </c>
    </row>
    <row r="52" spans="1:7" ht="30" x14ac:dyDescent="0.25">
      <c r="A52" s="82" t="s">
        <v>262</v>
      </c>
      <c r="B52" s="61">
        <v>0</v>
      </c>
      <c r="C52" s="48">
        <v>0</v>
      </c>
      <c r="D52" s="48">
        <v>0</v>
      </c>
      <c r="E52" s="48">
        <v>0</v>
      </c>
      <c r="F52" s="48">
        <v>0</v>
      </c>
      <c r="G52" s="48">
        <f t="shared" si="9"/>
        <v>0</v>
      </c>
    </row>
    <row r="53" spans="1:7" x14ac:dyDescent="0.25">
      <c r="A53" s="78" t="s">
        <v>263</v>
      </c>
      <c r="B53" s="61">
        <v>0</v>
      </c>
      <c r="C53" s="48">
        <v>0</v>
      </c>
      <c r="D53" s="48">
        <v>0</v>
      </c>
      <c r="E53" s="48">
        <v>0</v>
      </c>
      <c r="F53" s="48">
        <v>0</v>
      </c>
      <c r="G53" s="48">
        <f>F53-B53</f>
        <v>0</v>
      </c>
    </row>
    <row r="54" spans="1:7" x14ac:dyDescent="0.25">
      <c r="A54" s="59" t="s">
        <v>264</v>
      </c>
      <c r="B54" s="48">
        <f t="shared" ref="B54:G54" si="10">SUM(B55:B58)</f>
        <v>0</v>
      </c>
      <c r="C54" s="48">
        <f t="shared" si="10"/>
        <v>11310577.809999999</v>
      </c>
      <c r="D54" s="48">
        <f t="shared" si="10"/>
        <v>11310577.809999999</v>
      </c>
      <c r="E54" s="48">
        <f t="shared" si="10"/>
        <v>7187941.3700000001</v>
      </c>
      <c r="F54" s="48">
        <f t="shared" si="10"/>
        <v>7187941.3700000001</v>
      </c>
      <c r="G54" s="48">
        <f t="shared" si="10"/>
        <v>7187941.3700000001</v>
      </c>
    </row>
    <row r="55" spans="1:7" x14ac:dyDescent="0.25">
      <c r="A55" s="82" t="s">
        <v>265</v>
      </c>
      <c r="B55" s="61">
        <v>0</v>
      </c>
      <c r="C55" s="48">
        <v>0</v>
      </c>
      <c r="D55" s="48">
        <v>0</v>
      </c>
      <c r="E55" s="48">
        <v>0</v>
      </c>
      <c r="F55" s="48">
        <v>0</v>
      </c>
      <c r="G55" s="48">
        <f>F55-B55</f>
        <v>0</v>
      </c>
    </row>
    <row r="56" spans="1:7" x14ac:dyDescent="0.25">
      <c r="A56" s="81" t="s">
        <v>266</v>
      </c>
      <c r="B56" s="61">
        <v>0</v>
      </c>
      <c r="C56" s="48">
        <v>11310577.809999999</v>
      </c>
      <c r="D56" s="48">
        <v>11310577.809999999</v>
      </c>
      <c r="E56" s="48">
        <v>7187941.3700000001</v>
      </c>
      <c r="F56" s="48">
        <v>7187941.3700000001</v>
      </c>
      <c r="G56" s="48">
        <f t="shared" ref="G56:G58" si="11">F56-B56</f>
        <v>7187941.3700000001</v>
      </c>
    </row>
    <row r="57" spans="1:7" x14ac:dyDescent="0.25">
      <c r="A57" s="81" t="s">
        <v>267</v>
      </c>
      <c r="B57" s="61">
        <v>0</v>
      </c>
      <c r="C57" s="48">
        <v>0</v>
      </c>
      <c r="D57" s="48">
        <v>0</v>
      </c>
      <c r="E57" s="48">
        <v>0</v>
      </c>
      <c r="F57" s="48">
        <v>0</v>
      </c>
      <c r="G57" s="48">
        <f t="shared" si="11"/>
        <v>0</v>
      </c>
    </row>
    <row r="58" spans="1:7" x14ac:dyDescent="0.25">
      <c r="A58" s="82" t="s">
        <v>268</v>
      </c>
      <c r="B58" s="61">
        <v>0</v>
      </c>
      <c r="C58" s="48">
        <v>0</v>
      </c>
      <c r="D58" s="48">
        <v>0</v>
      </c>
      <c r="E58" s="48">
        <v>0</v>
      </c>
      <c r="F58" s="48">
        <v>0</v>
      </c>
      <c r="G58" s="48">
        <f t="shared" si="11"/>
        <v>0</v>
      </c>
    </row>
    <row r="59" spans="1:7" x14ac:dyDescent="0.25">
      <c r="A59" s="59" t="s">
        <v>269</v>
      </c>
      <c r="B59" s="48">
        <f t="shared" ref="B59:G59" si="12">SUM(B60:B61)</f>
        <v>0</v>
      </c>
      <c r="C59" s="48">
        <f t="shared" si="12"/>
        <v>0</v>
      </c>
      <c r="D59" s="48">
        <f t="shared" si="12"/>
        <v>0</v>
      </c>
      <c r="E59" s="48">
        <f t="shared" si="12"/>
        <v>0</v>
      </c>
      <c r="F59" s="48">
        <f t="shared" si="12"/>
        <v>0</v>
      </c>
      <c r="G59" s="48">
        <f t="shared" si="12"/>
        <v>0</v>
      </c>
    </row>
    <row r="60" spans="1:7" x14ac:dyDescent="0.25">
      <c r="A60" s="81" t="s">
        <v>270</v>
      </c>
      <c r="B60" s="61">
        <v>0</v>
      </c>
      <c r="C60" s="48">
        <v>0</v>
      </c>
      <c r="D60" s="48">
        <v>0</v>
      </c>
      <c r="E60" s="48">
        <v>0</v>
      </c>
      <c r="F60" s="48">
        <v>0</v>
      </c>
      <c r="G60" s="48">
        <f>F60-B60</f>
        <v>0</v>
      </c>
    </row>
    <row r="61" spans="1:7" x14ac:dyDescent="0.25">
      <c r="A61" s="81" t="s">
        <v>271</v>
      </c>
      <c r="B61" s="61">
        <v>0</v>
      </c>
      <c r="C61" s="48">
        <v>0</v>
      </c>
      <c r="D61" s="48">
        <v>0</v>
      </c>
      <c r="E61" s="48">
        <v>0</v>
      </c>
      <c r="F61" s="48">
        <v>0</v>
      </c>
      <c r="G61" s="48">
        <f t="shared" ref="G61:G63" si="13">F61-B61</f>
        <v>0</v>
      </c>
    </row>
    <row r="62" spans="1:7" x14ac:dyDescent="0.25">
      <c r="A62" s="59" t="s">
        <v>272</v>
      </c>
      <c r="B62" s="61">
        <v>0</v>
      </c>
      <c r="C62" s="48">
        <v>0</v>
      </c>
      <c r="D62" s="48">
        <v>0</v>
      </c>
      <c r="E62" s="48">
        <v>0</v>
      </c>
      <c r="F62" s="48">
        <v>0</v>
      </c>
      <c r="G62" s="48">
        <f t="shared" si="13"/>
        <v>0</v>
      </c>
    </row>
    <row r="63" spans="1:7" x14ac:dyDescent="0.25">
      <c r="A63" s="59" t="s">
        <v>273</v>
      </c>
      <c r="B63" s="61">
        <v>0</v>
      </c>
      <c r="C63" s="48">
        <v>10000</v>
      </c>
      <c r="D63" s="48">
        <v>10000</v>
      </c>
      <c r="E63" s="48">
        <v>337</v>
      </c>
      <c r="F63" s="48">
        <v>165</v>
      </c>
      <c r="G63" s="48">
        <f t="shared" si="13"/>
        <v>165</v>
      </c>
    </row>
    <row r="64" spans="1:7" x14ac:dyDescent="0.25">
      <c r="A64" s="46"/>
      <c r="B64" s="50"/>
      <c r="C64" s="50"/>
      <c r="D64" s="50"/>
      <c r="E64" s="50"/>
      <c r="F64" s="50"/>
      <c r="G64" s="50"/>
    </row>
    <row r="65" spans="1:7" x14ac:dyDescent="0.25">
      <c r="A65" s="3" t="s">
        <v>274</v>
      </c>
      <c r="B65" s="4">
        <f t="shared" ref="B65:G65" si="14">B45+B54+B59+B62+B63</f>
        <v>163236221</v>
      </c>
      <c r="C65" s="4">
        <f t="shared" si="14"/>
        <v>24044560.359999999</v>
      </c>
      <c r="D65" s="4">
        <f t="shared" si="14"/>
        <v>187280781.36000001</v>
      </c>
      <c r="E65" s="4">
        <f t="shared" si="14"/>
        <v>149475227.37</v>
      </c>
      <c r="F65" s="4">
        <f t="shared" si="14"/>
        <v>149475055.37</v>
      </c>
      <c r="G65" s="4">
        <f t="shared" si="14"/>
        <v>-13761165.629999999</v>
      </c>
    </row>
    <row r="66" spans="1:7" x14ac:dyDescent="0.25">
      <c r="A66" s="46"/>
      <c r="B66" s="50"/>
      <c r="C66" s="50"/>
      <c r="D66" s="50"/>
      <c r="E66" s="50"/>
      <c r="F66" s="50"/>
      <c r="G66" s="50"/>
    </row>
    <row r="67" spans="1:7" x14ac:dyDescent="0.25">
      <c r="A67" s="3" t="s">
        <v>275</v>
      </c>
      <c r="B67" s="4">
        <v>0</v>
      </c>
      <c r="C67" s="4">
        <v>0</v>
      </c>
      <c r="D67" s="4">
        <v>0</v>
      </c>
      <c r="E67" s="4">
        <v>0</v>
      </c>
      <c r="F67" s="4">
        <v>0</v>
      </c>
      <c r="G67" s="4">
        <f t="shared" ref="G67" si="15">G68</f>
        <v>0</v>
      </c>
    </row>
    <row r="68" spans="1:7" x14ac:dyDescent="0.25">
      <c r="A68" s="59" t="s">
        <v>276</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277</v>
      </c>
      <c r="B70" s="4">
        <f t="shared" ref="B70:G70" si="16">B41+B65+B67</f>
        <v>555318172.27999997</v>
      </c>
      <c r="C70" s="4">
        <f t="shared" si="16"/>
        <v>74196391.069999993</v>
      </c>
      <c r="D70" s="4">
        <f t="shared" si="16"/>
        <v>629514563.35000002</v>
      </c>
      <c r="E70" s="4">
        <f t="shared" si="16"/>
        <v>394304773.5</v>
      </c>
      <c r="F70" s="4">
        <f t="shared" si="16"/>
        <v>393017200.97000003</v>
      </c>
      <c r="G70" s="4">
        <f t="shared" si="16"/>
        <v>-162300971.31</v>
      </c>
    </row>
    <row r="71" spans="1:7" x14ac:dyDescent="0.25">
      <c r="A71" s="46"/>
      <c r="B71" s="50"/>
      <c r="C71" s="50"/>
      <c r="D71" s="50"/>
      <c r="E71" s="50"/>
      <c r="F71" s="50"/>
      <c r="G71" s="50"/>
    </row>
    <row r="72" spans="1:7" x14ac:dyDescent="0.25">
      <c r="A72" s="3" t="s">
        <v>278</v>
      </c>
      <c r="B72" s="50"/>
      <c r="C72" s="50"/>
      <c r="D72" s="50"/>
      <c r="E72" s="50"/>
      <c r="F72" s="50"/>
      <c r="G72" s="50"/>
    </row>
    <row r="73" spans="1:7" ht="30" x14ac:dyDescent="0.25">
      <c r="A73" s="68" t="s">
        <v>279</v>
      </c>
      <c r="B73" s="61">
        <v>0</v>
      </c>
      <c r="C73" s="48">
        <v>0</v>
      </c>
      <c r="D73" s="48">
        <v>0</v>
      </c>
      <c r="E73" s="48">
        <v>0</v>
      </c>
      <c r="F73" s="48">
        <v>0</v>
      </c>
      <c r="G73" s="48">
        <f>F73-B73</f>
        <v>0</v>
      </c>
    </row>
    <row r="74" spans="1:7" ht="30" x14ac:dyDescent="0.25">
      <c r="A74" s="68" t="s">
        <v>280</v>
      </c>
      <c r="B74" s="61">
        <v>0</v>
      </c>
      <c r="C74" s="48">
        <v>0</v>
      </c>
      <c r="D74" s="48">
        <v>0</v>
      </c>
      <c r="E74" s="48">
        <v>0</v>
      </c>
      <c r="F74" s="48">
        <v>0</v>
      </c>
      <c r="G74" s="48">
        <f>F74-B74</f>
        <v>0</v>
      </c>
    </row>
    <row r="75" spans="1:7" x14ac:dyDescent="0.25">
      <c r="A75" s="19" t="s">
        <v>281</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55" fitToHeight="0" orientation="landscape"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topLeftCell="A118"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72" t="s">
        <v>282</v>
      </c>
      <c r="B1" s="165"/>
      <c r="C1" s="165"/>
      <c r="D1" s="165"/>
      <c r="E1" s="165"/>
      <c r="F1" s="165"/>
      <c r="G1" s="166"/>
    </row>
    <row r="2" spans="1:7" x14ac:dyDescent="0.25">
      <c r="A2" s="122" t="str">
        <f>'Formato 1'!A2</f>
        <v>MUNICIPIO DE ACAMBARO, GTO.</v>
      </c>
      <c r="B2" s="122"/>
      <c r="C2" s="122"/>
      <c r="D2" s="122"/>
      <c r="E2" s="122"/>
      <c r="F2" s="122"/>
      <c r="G2" s="122"/>
    </row>
    <row r="3" spans="1:7" x14ac:dyDescent="0.25">
      <c r="A3" s="123" t="s">
        <v>283</v>
      </c>
      <c r="B3" s="123"/>
      <c r="C3" s="123"/>
      <c r="D3" s="123"/>
      <c r="E3" s="123"/>
      <c r="F3" s="123"/>
      <c r="G3" s="123"/>
    </row>
    <row r="4" spans="1:7" x14ac:dyDescent="0.25">
      <c r="A4" s="123" t="s">
        <v>284</v>
      </c>
      <c r="B4" s="123"/>
      <c r="C4" s="123"/>
      <c r="D4" s="123"/>
      <c r="E4" s="123"/>
      <c r="F4" s="123"/>
      <c r="G4" s="123"/>
    </row>
    <row r="5" spans="1:7" x14ac:dyDescent="0.25">
      <c r="A5" s="123" t="str">
        <f>'Formato 3'!A4</f>
        <v>DEL 1 DE ENERO DEL 2024 AL 30 DE SEPTIEMBRE DEL 2024</v>
      </c>
      <c r="B5" s="123"/>
      <c r="C5" s="123"/>
      <c r="D5" s="123"/>
      <c r="E5" s="123"/>
      <c r="F5" s="123"/>
      <c r="G5" s="123"/>
    </row>
    <row r="6" spans="1:7" ht="41.45" customHeight="1" x14ac:dyDescent="0.25">
      <c r="A6" s="124" t="s">
        <v>2</v>
      </c>
      <c r="B6" s="124"/>
      <c r="C6" s="124"/>
      <c r="D6" s="124"/>
      <c r="E6" s="124"/>
      <c r="F6" s="124"/>
      <c r="G6" s="124"/>
    </row>
    <row r="7" spans="1:7" x14ac:dyDescent="0.25">
      <c r="A7" s="170" t="s">
        <v>4</v>
      </c>
      <c r="B7" s="170" t="s">
        <v>285</v>
      </c>
      <c r="C7" s="170"/>
      <c r="D7" s="170"/>
      <c r="E7" s="170"/>
      <c r="F7" s="170"/>
      <c r="G7" s="171" t="s">
        <v>286</v>
      </c>
    </row>
    <row r="8" spans="1:7" ht="30" x14ac:dyDescent="0.25">
      <c r="A8" s="170"/>
      <c r="B8" s="7" t="s">
        <v>287</v>
      </c>
      <c r="C8" s="7" t="s">
        <v>288</v>
      </c>
      <c r="D8" s="7" t="s">
        <v>289</v>
      </c>
      <c r="E8" s="7" t="s">
        <v>175</v>
      </c>
      <c r="F8" s="7" t="s">
        <v>290</v>
      </c>
      <c r="G8" s="170"/>
    </row>
    <row r="9" spans="1:7" x14ac:dyDescent="0.25">
      <c r="A9" s="28" t="s">
        <v>291</v>
      </c>
      <c r="B9" s="84">
        <f t="shared" ref="B9:G9" si="0">SUM(B10,B18,B28,B38,B48,B58,B62,B71,B75)</f>
        <v>367540811.28000003</v>
      </c>
      <c r="C9" s="84">
        <f t="shared" si="0"/>
        <v>33701818.709999979</v>
      </c>
      <c r="D9" s="84">
        <f t="shared" si="0"/>
        <v>401242629.99000001</v>
      </c>
      <c r="E9" s="84">
        <f t="shared" si="0"/>
        <v>296489587.07999998</v>
      </c>
      <c r="F9" s="84">
        <f t="shared" si="0"/>
        <v>294995924.0399999</v>
      </c>
      <c r="G9" s="84">
        <f t="shared" si="0"/>
        <v>104753042.91000004</v>
      </c>
    </row>
    <row r="10" spans="1:7" x14ac:dyDescent="0.25">
      <c r="A10" s="85" t="s">
        <v>292</v>
      </c>
      <c r="B10" s="84">
        <f t="shared" ref="B10:G10" si="1">SUM(B11:B17)</f>
        <v>174636188.83999997</v>
      </c>
      <c r="C10" s="84">
        <f t="shared" si="1"/>
        <v>3672798.8499999847</v>
      </c>
      <c r="D10" s="84">
        <f t="shared" si="1"/>
        <v>178308987.68999997</v>
      </c>
      <c r="E10" s="84">
        <f t="shared" si="1"/>
        <v>118776083.48999996</v>
      </c>
      <c r="F10" s="84">
        <f t="shared" si="1"/>
        <v>117632704.44999993</v>
      </c>
      <c r="G10" s="84">
        <f t="shared" si="1"/>
        <v>59532904.20000001</v>
      </c>
    </row>
    <row r="11" spans="1:7" x14ac:dyDescent="0.25">
      <c r="A11" s="86" t="s">
        <v>293</v>
      </c>
      <c r="B11" s="75">
        <v>108945432.03</v>
      </c>
      <c r="C11" s="75">
        <v>-3826167.2899999982</v>
      </c>
      <c r="D11" s="75">
        <v>105119264.74000001</v>
      </c>
      <c r="E11" s="75">
        <v>74998582.25999999</v>
      </c>
      <c r="F11" s="75">
        <v>74998582.25999999</v>
      </c>
      <c r="G11" s="75">
        <f>D11-E11</f>
        <v>30120682.480000019</v>
      </c>
    </row>
    <row r="12" spans="1:7" x14ac:dyDescent="0.25">
      <c r="A12" s="86" t="s">
        <v>294</v>
      </c>
      <c r="B12" s="75">
        <v>1948000</v>
      </c>
      <c r="C12" s="75">
        <v>-70314.84</v>
      </c>
      <c r="D12" s="75">
        <v>1877685.16</v>
      </c>
      <c r="E12" s="75">
        <v>683090.51000000013</v>
      </c>
      <c r="F12" s="75">
        <v>683090.51000000013</v>
      </c>
      <c r="G12" s="75">
        <f t="shared" ref="G12:G17" si="2">D12-E12</f>
        <v>1194594.6499999999</v>
      </c>
    </row>
    <row r="13" spans="1:7" x14ac:dyDescent="0.25">
      <c r="A13" s="86" t="s">
        <v>295</v>
      </c>
      <c r="B13" s="75">
        <v>17480220.449999996</v>
      </c>
      <c r="C13" s="75">
        <v>239791.79999999996</v>
      </c>
      <c r="D13" s="75">
        <v>17720012.249999996</v>
      </c>
      <c r="E13" s="75">
        <v>2105115.8199999994</v>
      </c>
      <c r="F13" s="75">
        <v>2105115.8199999994</v>
      </c>
      <c r="G13" s="75">
        <f t="shared" si="2"/>
        <v>15614896.429999996</v>
      </c>
    </row>
    <row r="14" spans="1:7" x14ac:dyDescent="0.25">
      <c r="A14" s="86" t="s">
        <v>296</v>
      </c>
      <c r="B14" s="75">
        <v>42683629.599999979</v>
      </c>
      <c r="C14" s="75">
        <v>4329489.1799999839</v>
      </c>
      <c r="D14" s="75">
        <v>47013118.779999964</v>
      </c>
      <c r="E14" s="75">
        <v>36254967.99999997</v>
      </c>
      <c r="F14" s="75">
        <v>35198383.449999951</v>
      </c>
      <c r="G14" s="75">
        <f t="shared" si="2"/>
        <v>10758150.779999994</v>
      </c>
    </row>
    <row r="15" spans="1:7" x14ac:dyDescent="0.25">
      <c r="A15" s="86" t="s">
        <v>297</v>
      </c>
      <c r="B15" s="75">
        <v>3578906.76</v>
      </c>
      <c r="C15" s="75">
        <v>2999999.9999999991</v>
      </c>
      <c r="D15" s="75">
        <v>6578906.7599999988</v>
      </c>
      <c r="E15" s="75">
        <v>4734326.9000000004</v>
      </c>
      <c r="F15" s="75">
        <v>4647532.41</v>
      </c>
      <c r="G15" s="75">
        <f t="shared" si="2"/>
        <v>1844579.8599999985</v>
      </c>
    </row>
    <row r="16" spans="1:7" x14ac:dyDescent="0.25">
      <c r="A16" s="86" t="s">
        <v>298</v>
      </c>
      <c r="B16" s="75">
        <v>0</v>
      </c>
      <c r="C16" s="75">
        <v>0</v>
      </c>
      <c r="D16" s="75">
        <v>0</v>
      </c>
      <c r="E16" s="75">
        <v>0</v>
      </c>
      <c r="F16" s="75">
        <v>0</v>
      </c>
      <c r="G16" s="75">
        <f t="shared" si="2"/>
        <v>0</v>
      </c>
    </row>
    <row r="17" spans="1:7" x14ac:dyDescent="0.25">
      <c r="A17" s="86" t="s">
        <v>299</v>
      </c>
      <c r="B17" s="75">
        <v>0</v>
      </c>
      <c r="C17" s="75">
        <v>0</v>
      </c>
      <c r="D17" s="75">
        <v>0</v>
      </c>
      <c r="E17" s="75">
        <v>0</v>
      </c>
      <c r="F17" s="75">
        <v>0</v>
      </c>
      <c r="G17" s="75">
        <f t="shared" si="2"/>
        <v>0</v>
      </c>
    </row>
    <row r="18" spans="1:7" x14ac:dyDescent="0.25">
      <c r="A18" s="85" t="s">
        <v>300</v>
      </c>
      <c r="B18" s="84">
        <f t="shared" ref="B18:G18" si="3">SUM(B19:B27)</f>
        <v>15573821.43</v>
      </c>
      <c r="C18" s="84">
        <f t="shared" si="3"/>
        <v>3914631.2600000002</v>
      </c>
      <c r="D18" s="84">
        <f t="shared" si="3"/>
        <v>19488452.689999998</v>
      </c>
      <c r="E18" s="84">
        <f t="shared" si="3"/>
        <v>12268481.82</v>
      </c>
      <c r="F18" s="84">
        <f t="shared" si="3"/>
        <v>12268481.82</v>
      </c>
      <c r="G18" s="84">
        <f t="shared" si="3"/>
        <v>7219970.8699999992</v>
      </c>
    </row>
    <row r="19" spans="1:7" x14ac:dyDescent="0.25">
      <c r="A19" s="86" t="s">
        <v>301</v>
      </c>
      <c r="B19" s="75">
        <v>1720300</v>
      </c>
      <c r="C19" s="75">
        <v>26445.18</v>
      </c>
      <c r="D19" s="75">
        <v>1746745.18</v>
      </c>
      <c r="E19" s="75">
        <v>1048500.4</v>
      </c>
      <c r="F19" s="75">
        <v>1048500.4</v>
      </c>
      <c r="G19" s="75">
        <f>D19-E19</f>
        <v>698244.77999999991</v>
      </c>
    </row>
    <row r="20" spans="1:7" x14ac:dyDescent="0.25">
      <c r="A20" s="86" t="s">
        <v>302</v>
      </c>
      <c r="B20" s="75">
        <v>527021.42999999993</v>
      </c>
      <c r="C20" s="75">
        <v>7500</v>
      </c>
      <c r="D20" s="75">
        <v>534521.42999999993</v>
      </c>
      <c r="E20" s="75">
        <v>229131.69999999998</v>
      </c>
      <c r="F20" s="75">
        <v>229131.69999999998</v>
      </c>
      <c r="G20" s="75">
        <f t="shared" ref="G20:G27" si="4">D20-E20</f>
        <v>305389.73</v>
      </c>
    </row>
    <row r="21" spans="1:7" x14ac:dyDescent="0.25">
      <c r="A21" s="86" t="s">
        <v>303</v>
      </c>
      <c r="B21" s="75">
        <v>0</v>
      </c>
      <c r="C21" s="75">
        <v>0</v>
      </c>
      <c r="D21" s="75">
        <v>0</v>
      </c>
      <c r="E21" s="75">
        <v>0</v>
      </c>
      <c r="F21" s="75">
        <v>0</v>
      </c>
      <c r="G21" s="75">
        <f t="shared" si="4"/>
        <v>0</v>
      </c>
    </row>
    <row r="22" spans="1:7" x14ac:dyDescent="0.25">
      <c r="A22" s="86" t="s">
        <v>304</v>
      </c>
      <c r="B22" s="75">
        <v>597000</v>
      </c>
      <c r="C22" s="75">
        <v>207547.2</v>
      </c>
      <c r="D22" s="75">
        <v>804547.2</v>
      </c>
      <c r="E22" s="75">
        <v>431194.38</v>
      </c>
      <c r="F22" s="75">
        <v>431194.38</v>
      </c>
      <c r="G22" s="75">
        <f t="shared" si="4"/>
        <v>373352.81999999995</v>
      </c>
    </row>
    <row r="23" spans="1:7" x14ac:dyDescent="0.25">
      <c r="A23" s="86" t="s">
        <v>305</v>
      </c>
      <c r="B23" s="75">
        <v>95000</v>
      </c>
      <c r="C23" s="75">
        <v>1000</v>
      </c>
      <c r="D23" s="75">
        <v>96000</v>
      </c>
      <c r="E23" s="75">
        <v>9693.82</v>
      </c>
      <c r="F23" s="75">
        <v>9693.82</v>
      </c>
      <c r="G23" s="75">
        <f t="shared" si="4"/>
        <v>86306.18</v>
      </c>
    </row>
    <row r="24" spans="1:7" x14ac:dyDescent="0.25">
      <c r="A24" s="86" t="s">
        <v>306</v>
      </c>
      <c r="B24" s="75">
        <v>10000000</v>
      </c>
      <c r="C24" s="75">
        <v>4043790.48</v>
      </c>
      <c r="D24" s="75">
        <v>14043790.48</v>
      </c>
      <c r="E24" s="75">
        <v>9200173.0500000007</v>
      </c>
      <c r="F24" s="75">
        <v>9200173.0500000007</v>
      </c>
      <c r="G24" s="75">
        <f t="shared" si="4"/>
        <v>4843617.43</v>
      </c>
    </row>
    <row r="25" spans="1:7" x14ac:dyDescent="0.25">
      <c r="A25" s="86" t="s">
        <v>307</v>
      </c>
      <c r="B25" s="75">
        <v>683000</v>
      </c>
      <c r="C25" s="75">
        <v>-452400</v>
      </c>
      <c r="D25" s="75">
        <v>230600</v>
      </c>
      <c r="E25" s="75">
        <v>76720</v>
      </c>
      <c r="F25" s="75">
        <v>76720</v>
      </c>
      <c r="G25" s="75">
        <f t="shared" si="4"/>
        <v>153880</v>
      </c>
    </row>
    <row r="26" spans="1:7" x14ac:dyDescent="0.25">
      <c r="A26" s="86" t="s">
        <v>308</v>
      </c>
      <c r="B26" s="75">
        <v>0</v>
      </c>
      <c r="C26" s="75">
        <v>0</v>
      </c>
      <c r="D26" s="75">
        <v>0</v>
      </c>
      <c r="E26" s="75">
        <v>0</v>
      </c>
      <c r="F26" s="75">
        <v>0</v>
      </c>
      <c r="G26" s="75">
        <f t="shared" si="4"/>
        <v>0</v>
      </c>
    </row>
    <row r="27" spans="1:7" x14ac:dyDescent="0.25">
      <c r="A27" s="86" t="s">
        <v>309</v>
      </c>
      <c r="B27" s="75">
        <v>1951500</v>
      </c>
      <c r="C27" s="75">
        <v>80748.399999999994</v>
      </c>
      <c r="D27" s="75">
        <v>2032248.4</v>
      </c>
      <c r="E27" s="75">
        <v>1273068.4699999997</v>
      </c>
      <c r="F27" s="75">
        <v>1273068.4699999997</v>
      </c>
      <c r="G27" s="75">
        <f t="shared" si="4"/>
        <v>759179.93000000017</v>
      </c>
    </row>
    <row r="28" spans="1:7" x14ac:dyDescent="0.25">
      <c r="A28" s="85" t="s">
        <v>310</v>
      </c>
      <c r="B28" s="84">
        <f t="shared" ref="B28:G28" si="5">SUM(B29:B37)</f>
        <v>27987000</v>
      </c>
      <c r="C28" s="84">
        <f t="shared" si="5"/>
        <v>9705787.1799999997</v>
      </c>
      <c r="D28" s="84">
        <f t="shared" si="5"/>
        <v>37692787.18</v>
      </c>
      <c r="E28" s="84">
        <f t="shared" si="5"/>
        <v>27471500.289999999</v>
      </c>
      <c r="F28" s="84">
        <f t="shared" si="5"/>
        <v>27121216.289999999</v>
      </c>
      <c r="G28" s="84">
        <f t="shared" si="5"/>
        <v>10221286.889999999</v>
      </c>
    </row>
    <row r="29" spans="1:7" x14ac:dyDescent="0.25">
      <c r="A29" s="86" t="s">
        <v>311</v>
      </c>
      <c r="B29" s="75">
        <v>3455500</v>
      </c>
      <c r="C29" s="75">
        <v>-200000</v>
      </c>
      <c r="D29" s="75">
        <v>3255500</v>
      </c>
      <c r="E29" s="75">
        <v>1889576.87</v>
      </c>
      <c r="F29" s="75">
        <v>1889576.87</v>
      </c>
      <c r="G29" s="75">
        <f>D29-E29</f>
        <v>1365923.13</v>
      </c>
    </row>
    <row r="30" spans="1:7" x14ac:dyDescent="0.25">
      <c r="A30" s="86" t="s">
        <v>312</v>
      </c>
      <c r="B30" s="75">
        <v>2408500</v>
      </c>
      <c r="C30" s="75">
        <v>-111400</v>
      </c>
      <c r="D30" s="75">
        <v>2297100</v>
      </c>
      <c r="E30" s="75">
        <v>1348165.42</v>
      </c>
      <c r="F30" s="75">
        <v>1348165.42</v>
      </c>
      <c r="G30" s="75">
        <f t="shared" ref="G30:G37" si="6">D30-E30</f>
        <v>948934.58000000007</v>
      </c>
    </row>
    <row r="31" spans="1:7" x14ac:dyDescent="0.25">
      <c r="A31" s="86" t="s">
        <v>313</v>
      </c>
      <c r="B31" s="75">
        <v>705500</v>
      </c>
      <c r="C31" s="75">
        <v>472960</v>
      </c>
      <c r="D31" s="75">
        <v>1178460</v>
      </c>
      <c r="E31" s="75">
        <v>827315.74</v>
      </c>
      <c r="F31" s="75">
        <v>827315.74</v>
      </c>
      <c r="G31" s="75">
        <f t="shared" si="6"/>
        <v>351144.26</v>
      </c>
    </row>
    <row r="32" spans="1:7" x14ac:dyDescent="0.25">
      <c r="A32" s="86" t="s">
        <v>314</v>
      </c>
      <c r="B32" s="75">
        <v>1385000</v>
      </c>
      <c r="C32" s="75">
        <v>-50000</v>
      </c>
      <c r="D32" s="75">
        <v>1335000</v>
      </c>
      <c r="E32" s="75">
        <v>176167.97</v>
      </c>
      <c r="F32" s="75">
        <v>176167.97</v>
      </c>
      <c r="G32" s="75">
        <f t="shared" si="6"/>
        <v>1158832.03</v>
      </c>
    </row>
    <row r="33" spans="1:7" ht="14.45" customHeight="1" x14ac:dyDescent="0.25">
      <c r="A33" s="86" t="s">
        <v>315</v>
      </c>
      <c r="B33" s="75">
        <v>1918000</v>
      </c>
      <c r="C33" s="75">
        <v>302210.06000000006</v>
      </c>
      <c r="D33" s="75">
        <v>2220210.06</v>
      </c>
      <c r="E33" s="75">
        <v>1256213.79</v>
      </c>
      <c r="F33" s="75">
        <v>1256213.79</v>
      </c>
      <c r="G33" s="75">
        <f t="shared" si="6"/>
        <v>963996.27</v>
      </c>
    </row>
    <row r="34" spans="1:7" ht="14.45" customHeight="1" x14ac:dyDescent="0.25">
      <c r="A34" s="86" t="s">
        <v>316</v>
      </c>
      <c r="B34" s="75">
        <v>1600000</v>
      </c>
      <c r="C34" s="75">
        <v>-104000</v>
      </c>
      <c r="D34" s="75">
        <v>1496000</v>
      </c>
      <c r="E34" s="75">
        <v>745633.96</v>
      </c>
      <c r="F34" s="75">
        <v>745633.96</v>
      </c>
      <c r="G34" s="75">
        <f t="shared" si="6"/>
        <v>750366.04</v>
      </c>
    </row>
    <row r="35" spans="1:7" ht="14.45" customHeight="1" x14ac:dyDescent="0.25">
      <c r="A35" s="86" t="s">
        <v>317</v>
      </c>
      <c r="B35" s="75">
        <v>349000</v>
      </c>
      <c r="C35" s="75">
        <v>27325</v>
      </c>
      <c r="D35" s="75">
        <v>376325</v>
      </c>
      <c r="E35" s="75">
        <v>101955.28000000001</v>
      </c>
      <c r="F35" s="75">
        <v>101955.28000000001</v>
      </c>
      <c r="G35" s="75">
        <f t="shared" si="6"/>
        <v>274369.71999999997</v>
      </c>
    </row>
    <row r="36" spans="1:7" ht="14.45" customHeight="1" x14ac:dyDescent="0.25">
      <c r="A36" s="86" t="s">
        <v>318</v>
      </c>
      <c r="B36" s="75">
        <v>5913500</v>
      </c>
      <c r="C36" s="75">
        <v>11548692.119999999</v>
      </c>
      <c r="D36" s="75">
        <v>17462192.119999997</v>
      </c>
      <c r="E36" s="75">
        <v>15086755.909999998</v>
      </c>
      <c r="F36" s="75">
        <v>15086755.909999996</v>
      </c>
      <c r="G36" s="75">
        <f t="shared" si="6"/>
        <v>2375436.209999999</v>
      </c>
    </row>
    <row r="37" spans="1:7" ht="14.45" customHeight="1" x14ac:dyDescent="0.25">
      <c r="A37" s="86" t="s">
        <v>319</v>
      </c>
      <c r="B37" s="75">
        <v>10252000</v>
      </c>
      <c r="C37" s="75">
        <v>-2180000</v>
      </c>
      <c r="D37" s="75">
        <v>8072000</v>
      </c>
      <c r="E37" s="75">
        <v>6039715.3499999996</v>
      </c>
      <c r="F37" s="75">
        <v>5689431.3499999996</v>
      </c>
      <c r="G37" s="75">
        <f t="shared" si="6"/>
        <v>2032284.6500000004</v>
      </c>
    </row>
    <row r="38" spans="1:7" x14ac:dyDescent="0.25">
      <c r="A38" s="85" t="s">
        <v>320</v>
      </c>
      <c r="B38" s="84">
        <f t="shared" ref="B38:G38" si="7">SUM(B39:B47)</f>
        <v>41924296.299999997</v>
      </c>
      <c r="C38" s="84">
        <f t="shared" si="7"/>
        <v>16302737.890000001</v>
      </c>
      <c r="D38" s="84">
        <f t="shared" si="7"/>
        <v>58227034.189999998</v>
      </c>
      <c r="E38" s="84">
        <f t="shared" si="7"/>
        <v>39710745.969999999</v>
      </c>
      <c r="F38" s="84">
        <f t="shared" si="7"/>
        <v>39710745.969999999</v>
      </c>
      <c r="G38" s="84">
        <f t="shared" si="7"/>
        <v>18516288.220000003</v>
      </c>
    </row>
    <row r="39" spans="1:7" x14ac:dyDescent="0.25">
      <c r="A39" s="86" t="s">
        <v>321</v>
      </c>
      <c r="B39" s="75">
        <v>0</v>
      </c>
      <c r="C39" s="75">
        <v>0</v>
      </c>
      <c r="D39" s="75">
        <v>0</v>
      </c>
      <c r="E39" s="75">
        <v>0</v>
      </c>
      <c r="F39" s="75">
        <v>0</v>
      </c>
      <c r="G39" s="75">
        <f>D39-E39</f>
        <v>0</v>
      </c>
    </row>
    <row r="40" spans="1:7" x14ac:dyDescent="0.25">
      <c r="A40" s="86" t="s">
        <v>322</v>
      </c>
      <c r="B40" s="75">
        <v>16283970.57</v>
      </c>
      <c r="C40" s="75">
        <v>831924.52</v>
      </c>
      <c r="D40" s="75">
        <v>17115895.09</v>
      </c>
      <c r="E40" s="75">
        <v>13044902.310000002</v>
      </c>
      <c r="F40" s="75">
        <v>13044902.309999999</v>
      </c>
      <c r="G40" s="75">
        <f t="shared" ref="G40:G47" si="8">D40-E40</f>
        <v>4070992.7799999975</v>
      </c>
    </row>
    <row r="41" spans="1:7" x14ac:dyDescent="0.25">
      <c r="A41" s="86" t="s">
        <v>323</v>
      </c>
      <c r="B41" s="75">
        <v>3300000</v>
      </c>
      <c r="C41" s="75">
        <v>-3000000</v>
      </c>
      <c r="D41" s="75">
        <v>300000</v>
      </c>
      <c r="E41" s="75">
        <v>0</v>
      </c>
      <c r="F41" s="75">
        <v>0</v>
      </c>
      <c r="G41" s="75">
        <f t="shared" si="8"/>
        <v>300000</v>
      </c>
    </row>
    <row r="42" spans="1:7" x14ac:dyDescent="0.25">
      <c r="A42" s="86" t="s">
        <v>324</v>
      </c>
      <c r="B42" s="75">
        <v>22340325.73</v>
      </c>
      <c r="C42" s="75">
        <v>18470813.370000001</v>
      </c>
      <c r="D42" s="75">
        <v>40811139.100000001</v>
      </c>
      <c r="E42" s="75">
        <v>26665843.659999996</v>
      </c>
      <c r="F42" s="75">
        <v>26665843.659999996</v>
      </c>
      <c r="G42" s="75">
        <f t="shared" si="8"/>
        <v>14145295.440000005</v>
      </c>
    </row>
    <row r="43" spans="1:7" x14ac:dyDescent="0.25">
      <c r="A43" s="86" t="s">
        <v>325</v>
      </c>
      <c r="B43" s="75">
        <v>0</v>
      </c>
      <c r="C43" s="75">
        <v>0</v>
      </c>
      <c r="D43" s="75">
        <v>0</v>
      </c>
      <c r="E43" s="75">
        <v>0</v>
      </c>
      <c r="F43" s="75">
        <v>0</v>
      </c>
      <c r="G43" s="75">
        <f t="shared" si="8"/>
        <v>0</v>
      </c>
    </row>
    <row r="44" spans="1:7" x14ac:dyDescent="0.25">
      <c r="A44" s="86" t="s">
        <v>326</v>
      </c>
      <c r="B44" s="75">
        <v>0</v>
      </c>
      <c r="C44" s="75">
        <v>0</v>
      </c>
      <c r="D44" s="75">
        <v>0</v>
      </c>
      <c r="E44" s="75">
        <v>0</v>
      </c>
      <c r="F44" s="75">
        <v>0</v>
      </c>
      <c r="G44" s="75">
        <f t="shared" si="8"/>
        <v>0</v>
      </c>
    </row>
    <row r="45" spans="1:7" x14ac:dyDescent="0.25">
      <c r="A45" s="86" t="s">
        <v>327</v>
      </c>
      <c r="B45" s="75">
        <v>0</v>
      </c>
      <c r="C45" s="75">
        <v>0</v>
      </c>
      <c r="D45" s="75">
        <v>0</v>
      </c>
      <c r="E45" s="75">
        <v>0</v>
      </c>
      <c r="F45" s="75">
        <v>0</v>
      </c>
      <c r="G45" s="75">
        <f t="shared" si="8"/>
        <v>0</v>
      </c>
    </row>
    <row r="46" spans="1:7" x14ac:dyDescent="0.25">
      <c r="A46" s="86" t="s">
        <v>328</v>
      </c>
      <c r="B46" s="75">
        <v>0</v>
      </c>
      <c r="C46" s="75">
        <v>0</v>
      </c>
      <c r="D46" s="75">
        <v>0</v>
      </c>
      <c r="E46" s="75">
        <v>0</v>
      </c>
      <c r="F46" s="75">
        <v>0</v>
      </c>
      <c r="G46" s="75">
        <f t="shared" si="8"/>
        <v>0</v>
      </c>
    </row>
    <row r="47" spans="1:7" x14ac:dyDescent="0.25">
      <c r="A47" s="86" t="s">
        <v>329</v>
      </c>
      <c r="B47" s="75">
        <v>0</v>
      </c>
      <c r="C47" s="75">
        <v>0</v>
      </c>
      <c r="D47" s="75">
        <v>0</v>
      </c>
      <c r="E47" s="75">
        <v>0</v>
      </c>
      <c r="F47" s="75">
        <v>0</v>
      </c>
      <c r="G47" s="75">
        <f t="shared" si="8"/>
        <v>0</v>
      </c>
    </row>
    <row r="48" spans="1:7" x14ac:dyDescent="0.25">
      <c r="A48" s="85" t="s">
        <v>330</v>
      </c>
      <c r="B48" s="84">
        <f t="shared" ref="B48:G48" si="9">SUM(B49:B57)</f>
        <v>1611000</v>
      </c>
      <c r="C48" s="84">
        <f t="shared" si="9"/>
        <v>612463.78999999992</v>
      </c>
      <c r="D48" s="84">
        <f t="shared" si="9"/>
        <v>2223463.79</v>
      </c>
      <c r="E48" s="84">
        <f t="shared" si="9"/>
        <v>277567.09999999998</v>
      </c>
      <c r="F48" s="84">
        <f t="shared" si="9"/>
        <v>277567.09999999998</v>
      </c>
      <c r="G48" s="84">
        <f t="shared" si="9"/>
        <v>1945896.69</v>
      </c>
    </row>
    <row r="49" spans="1:7" x14ac:dyDescent="0.25">
      <c r="A49" s="86" t="s">
        <v>331</v>
      </c>
      <c r="B49" s="75">
        <v>570000</v>
      </c>
      <c r="C49" s="75">
        <v>-147967.31</v>
      </c>
      <c r="D49" s="75">
        <v>422032.69</v>
      </c>
      <c r="E49" s="75">
        <v>154850</v>
      </c>
      <c r="F49" s="75">
        <v>154850</v>
      </c>
      <c r="G49" s="75">
        <f>D49-E49</f>
        <v>267182.69</v>
      </c>
    </row>
    <row r="50" spans="1:7" x14ac:dyDescent="0.25">
      <c r="A50" s="86" t="s">
        <v>332</v>
      </c>
      <c r="B50" s="75">
        <v>50000</v>
      </c>
      <c r="C50" s="75">
        <v>-7200</v>
      </c>
      <c r="D50" s="75">
        <v>42800</v>
      </c>
      <c r="E50" s="75">
        <v>19999</v>
      </c>
      <c r="F50" s="75">
        <v>19999</v>
      </c>
      <c r="G50" s="75">
        <f t="shared" ref="G50:G57" si="10">D50-E50</f>
        <v>22801</v>
      </c>
    </row>
    <row r="51" spans="1:7" x14ac:dyDescent="0.25">
      <c r="A51" s="86" t="s">
        <v>333</v>
      </c>
      <c r="B51" s="75">
        <v>0</v>
      </c>
      <c r="C51" s="75">
        <v>0</v>
      </c>
      <c r="D51" s="75">
        <v>0</v>
      </c>
      <c r="E51" s="75">
        <v>0</v>
      </c>
      <c r="F51" s="75">
        <v>0</v>
      </c>
      <c r="G51" s="75">
        <f t="shared" si="10"/>
        <v>0</v>
      </c>
    </row>
    <row r="52" spans="1:7" x14ac:dyDescent="0.25">
      <c r="A52" s="86" t="s">
        <v>334</v>
      </c>
      <c r="B52" s="75">
        <v>0</v>
      </c>
      <c r="C52" s="75">
        <v>1365000</v>
      </c>
      <c r="D52" s="75">
        <v>1365000</v>
      </c>
      <c r="E52" s="75">
        <v>0</v>
      </c>
      <c r="F52" s="75">
        <v>0</v>
      </c>
      <c r="G52" s="75">
        <f t="shared" si="10"/>
        <v>1365000</v>
      </c>
    </row>
    <row r="53" spans="1:7" x14ac:dyDescent="0.25">
      <c r="A53" s="86" t="s">
        <v>335</v>
      </c>
      <c r="B53" s="75">
        <v>0</v>
      </c>
      <c r="C53" s="75">
        <v>0</v>
      </c>
      <c r="D53" s="75">
        <v>0</v>
      </c>
      <c r="E53" s="75">
        <v>0</v>
      </c>
      <c r="F53" s="75">
        <v>0</v>
      </c>
      <c r="G53" s="75">
        <f t="shared" si="10"/>
        <v>0</v>
      </c>
    </row>
    <row r="54" spans="1:7" x14ac:dyDescent="0.25">
      <c r="A54" s="86" t="s">
        <v>336</v>
      </c>
      <c r="B54" s="75">
        <v>311000</v>
      </c>
      <c r="C54" s="75">
        <v>6750</v>
      </c>
      <c r="D54" s="75">
        <v>317750</v>
      </c>
      <c r="E54" s="75">
        <v>102718.1</v>
      </c>
      <c r="F54" s="75">
        <v>102718.1</v>
      </c>
      <c r="G54" s="75">
        <f t="shared" si="10"/>
        <v>215031.9</v>
      </c>
    </row>
    <row r="55" spans="1:7" x14ac:dyDescent="0.25">
      <c r="A55" s="86" t="s">
        <v>337</v>
      </c>
      <c r="B55" s="75">
        <v>30000</v>
      </c>
      <c r="C55" s="75">
        <v>0</v>
      </c>
      <c r="D55" s="75">
        <v>30000</v>
      </c>
      <c r="E55" s="75">
        <v>0</v>
      </c>
      <c r="F55" s="75">
        <v>0</v>
      </c>
      <c r="G55" s="75">
        <f t="shared" si="10"/>
        <v>30000</v>
      </c>
    </row>
    <row r="56" spans="1:7" x14ac:dyDescent="0.25">
      <c r="A56" s="86" t="s">
        <v>338</v>
      </c>
      <c r="B56" s="75">
        <v>500000</v>
      </c>
      <c r="C56" s="75">
        <v>-454118.9</v>
      </c>
      <c r="D56" s="75">
        <v>45881.099999999977</v>
      </c>
      <c r="E56" s="75">
        <v>0</v>
      </c>
      <c r="F56" s="75">
        <v>0</v>
      </c>
      <c r="G56" s="75">
        <f t="shared" si="10"/>
        <v>45881.099999999977</v>
      </c>
    </row>
    <row r="57" spans="1:7" x14ac:dyDescent="0.25">
      <c r="A57" s="86" t="s">
        <v>339</v>
      </c>
      <c r="B57" s="75">
        <v>150000</v>
      </c>
      <c r="C57" s="75">
        <v>-150000</v>
      </c>
      <c r="D57" s="75">
        <v>0</v>
      </c>
      <c r="E57" s="75">
        <v>0</v>
      </c>
      <c r="F57" s="75">
        <v>0</v>
      </c>
      <c r="G57" s="75">
        <f t="shared" si="10"/>
        <v>0</v>
      </c>
    </row>
    <row r="58" spans="1:7" x14ac:dyDescent="0.25">
      <c r="A58" s="85" t="s">
        <v>340</v>
      </c>
      <c r="B58" s="84">
        <f t="shared" ref="B58:G58" si="11">SUM(B59:B61)</f>
        <v>90239967.76000005</v>
      </c>
      <c r="C58" s="84">
        <f t="shared" si="11"/>
        <v>9280274.5299999956</v>
      </c>
      <c r="D58" s="84">
        <f t="shared" si="11"/>
        <v>99520242.290000051</v>
      </c>
      <c r="E58" s="84">
        <f t="shared" si="11"/>
        <v>97175269.580000013</v>
      </c>
      <c r="F58" s="84">
        <f t="shared" si="11"/>
        <v>97175269.580000028</v>
      </c>
      <c r="G58" s="84">
        <f t="shared" si="11"/>
        <v>2344972.7100000321</v>
      </c>
    </row>
    <row r="59" spans="1:7" x14ac:dyDescent="0.25">
      <c r="A59" s="86" t="s">
        <v>341</v>
      </c>
      <c r="B59" s="75">
        <v>89739967.76000005</v>
      </c>
      <c r="C59" s="75">
        <v>9038986.5199999958</v>
      </c>
      <c r="D59" s="75">
        <v>98778954.280000046</v>
      </c>
      <c r="E59" s="75">
        <v>96827650.720000014</v>
      </c>
      <c r="F59" s="75">
        <v>96827650.720000029</v>
      </c>
      <c r="G59" s="75">
        <f>D59-E59</f>
        <v>1951303.5600000322</v>
      </c>
    </row>
    <row r="60" spans="1:7" x14ac:dyDescent="0.25">
      <c r="A60" s="86" t="s">
        <v>342</v>
      </c>
      <c r="B60" s="75">
        <v>0</v>
      </c>
      <c r="C60" s="75">
        <v>0</v>
      </c>
      <c r="D60" s="75">
        <v>0</v>
      </c>
      <c r="E60" s="75">
        <v>0</v>
      </c>
      <c r="F60" s="75">
        <v>0</v>
      </c>
      <c r="G60" s="75">
        <f t="shared" ref="G60:G61" si="12">D60-E60</f>
        <v>0</v>
      </c>
    </row>
    <row r="61" spans="1:7" x14ac:dyDescent="0.25">
      <c r="A61" s="86" t="s">
        <v>343</v>
      </c>
      <c r="B61" s="75">
        <v>500000</v>
      </c>
      <c r="C61" s="75">
        <v>241288.00999999995</v>
      </c>
      <c r="D61" s="75">
        <v>741288.01</v>
      </c>
      <c r="E61" s="75">
        <v>347618.86</v>
      </c>
      <c r="F61" s="75">
        <v>347618.86</v>
      </c>
      <c r="G61" s="75">
        <f t="shared" si="12"/>
        <v>393669.15</v>
      </c>
    </row>
    <row r="62" spans="1:7" x14ac:dyDescent="0.25">
      <c r="A62" s="85" t="s">
        <v>344</v>
      </c>
      <c r="B62" s="84">
        <f t="shared" ref="B62:G62" si="13">SUM(B63:B67,B69:B70)</f>
        <v>12318536.949999999</v>
      </c>
      <c r="C62" s="84">
        <f t="shared" si="13"/>
        <v>-9419965.6799999997</v>
      </c>
      <c r="D62" s="84">
        <f t="shared" si="13"/>
        <v>2898571.2699999996</v>
      </c>
      <c r="E62" s="84">
        <f t="shared" si="13"/>
        <v>0</v>
      </c>
      <c r="F62" s="84">
        <f t="shared" si="13"/>
        <v>0</v>
      </c>
      <c r="G62" s="84">
        <f t="shared" si="13"/>
        <v>2898571.2699999996</v>
      </c>
    </row>
    <row r="63" spans="1:7" x14ac:dyDescent="0.25">
      <c r="A63" s="86" t="s">
        <v>345</v>
      </c>
      <c r="B63" s="75">
        <v>0</v>
      </c>
      <c r="C63" s="75">
        <v>0</v>
      </c>
      <c r="D63" s="75">
        <v>0</v>
      </c>
      <c r="E63" s="75">
        <v>0</v>
      </c>
      <c r="F63" s="75">
        <v>0</v>
      </c>
      <c r="G63" s="75">
        <f>D63-E63</f>
        <v>0</v>
      </c>
    </row>
    <row r="64" spans="1:7" x14ac:dyDescent="0.25">
      <c r="A64" s="86" t="s">
        <v>346</v>
      </c>
      <c r="B64" s="75">
        <v>0</v>
      </c>
      <c r="C64" s="75">
        <v>0</v>
      </c>
      <c r="D64" s="75">
        <v>0</v>
      </c>
      <c r="E64" s="75">
        <v>0</v>
      </c>
      <c r="F64" s="75">
        <v>0</v>
      </c>
      <c r="G64" s="75">
        <f t="shared" ref="G64:G70" si="14">D64-E64</f>
        <v>0</v>
      </c>
    </row>
    <row r="65" spans="1:7" x14ac:dyDescent="0.25">
      <c r="A65" s="86" t="s">
        <v>347</v>
      </c>
      <c r="B65" s="75">
        <v>0</v>
      </c>
      <c r="C65" s="75">
        <v>0</v>
      </c>
      <c r="D65" s="75">
        <v>0</v>
      </c>
      <c r="E65" s="75">
        <v>0</v>
      </c>
      <c r="F65" s="75">
        <v>0</v>
      </c>
      <c r="G65" s="75">
        <f t="shared" si="14"/>
        <v>0</v>
      </c>
    </row>
    <row r="66" spans="1:7" x14ac:dyDescent="0.25">
      <c r="A66" s="86" t="s">
        <v>348</v>
      </c>
      <c r="B66" s="75">
        <v>0</v>
      </c>
      <c r="C66" s="75">
        <v>0</v>
      </c>
      <c r="D66" s="75">
        <v>0</v>
      </c>
      <c r="E66" s="75">
        <v>0</v>
      </c>
      <c r="F66" s="75">
        <v>0</v>
      </c>
      <c r="G66" s="75">
        <f t="shared" si="14"/>
        <v>0</v>
      </c>
    </row>
    <row r="67" spans="1:7" x14ac:dyDescent="0.25">
      <c r="A67" s="86" t="s">
        <v>349</v>
      </c>
      <c r="B67" s="75">
        <v>0</v>
      </c>
      <c r="C67" s="75">
        <v>0</v>
      </c>
      <c r="D67" s="75">
        <v>0</v>
      </c>
      <c r="E67" s="75">
        <v>0</v>
      </c>
      <c r="F67" s="75">
        <v>0</v>
      </c>
      <c r="G67" s="75">
        <f t="shared" si="14"/>
        <v>0</v>
      </c>
    </row>
    <row r="68" spans="1:7" x14ac:dyDescent="0.25">
      <c r="A68" s="86" t="s">
        <v>350</v>
      </c>
      <c r="B68" s="75">
        <v>0</v>
      </c>
      <c r="C68" s="75">
        <v>0</v>
      </c>
      <c r="D68" s="75">
        <v>0</v>
      </c>
      <c r="E68" s="75">
        <v>0</v>
      </c>
      <c r="F68" s="75">
        <v>0</v>
      </c>
      <c r="G68" s="75">
        <f t="shared" si="14"/>
        <v>0</v>
      </c>
    </row>
    <row r="69" spans="1:7" x14ac:dyDescent="0.25">
      <c r="A69" s="86" t="s">
        <v>351</v>
      </c>
      <c r="B69" s="75">
        <v>0</v>
      </c>
      <c r="C69" s="75">
        <v>0</v>
      </c>
      <c r="D69" s="75">
        <v>0</v>
      </c>
      <c r="E69" s="75">
        <v>0</v>
      </c>
      <c r="F69" s="75">
        <v>0</v>
      </c>
      <c r="G69" s="75">
        <f t="shared" si="14"/>
        <v>0</v>
      </c>
    </row>
    <row r="70" spans="1:7" x14ac:dyDescent="0.25">
      <c r="A70" s="86" t="s">
        <v>352</v>
      </c>
      <c r="B70" s="75">
        <v>12318536.949999999</v>
      </c>
      <c r="C70" s="75">
        <v>-9419965.6799999997</v>
      </c>
      <c r="D70" s="75">
        <v>2898571.2699999996</v>
      </c>
      <c r="E70" s="75">
        <v>0</v>
      </c>
      <c r="F70" s="75">
        <v>0</v>
      </c>
      <c r="G70" s="75">
        <f t="shared" si="14"/>
        <v>2898571.2699999996</v>
      </c>
    </row>
    <row r="71" spans="1:7" x14ac:dyDescent="0.25">
      <c r="A71" s="85" t="s">
        <v>353</v>
      </c>
      <c r="B71" s="84">
        <f t="shared" ref="B71:G71" si="15">SUM(B72:B74)</f>
        <v>2650000</v>
      </c>
      <c r="C71" s="84">
        <f t="shared" si="15"/>
        <v>144439.09000000008</v>
      </c>
      <c r="D71" s="84">
        <f t="shared" si="15"/>
        <v>2794439.09</v>
      </c>
      <c r="E71" s="84">
        <f t="shared" si="15"/>
        <v>792424.83000000007</v>
      </c>
      <c r="F71" s="84">
        <f t="shared" si="15"/>
        <v>792424.83000000007</v>
      </c>
      <c r="G71" s="84">
        <f t="shared" si="15"/>
        <v>2002014.26</v>
      </c>
    </row>
    <row r="72" spans="1:7" x14ac:dyDescent="0.25">
      <c r="A72" s="86" t="s">
        <v>354</v>
      </c>
      <c r="B72" s="75">
        <v>0</v>
      </c>
      <c r="C72" s="75">
        <v>0</v>
      </c>
      <c r="D72" s="75">
        <v>0</v>
      </c>
      <c r="E72" s="75">
        <v>0</v>
      </c>
      <c r="F72" s="75">
        <v>0</v>
      </c>
      <c r="G72" s="75">
        <f>D72-E72</f>
        <v>0</v>
      </c>
    </row>
    <row r="73" spans="1:7" x14ac:dyDescent="0.25">
      <c r="A73" s="86" t="s">
        <v>355</v>
      </c>
      <c r="B73" s="75">
        <v>0</v>
      </c>
      <c r="C73" s="75">
        <v>1150126.5900000001</v>
      </c>
      <c r="D73" s="75">
        <v>1150126.5900000001</v>
      </c>
      <c r="E73" s="75">
        <v>0</v>
      </c>
      <c r="F73" s="75">
        <v>0</v>
      </c>
      <c r="G73" s="75">
        <f t="shared" ref="G73:G74" si="16">D73-E73</f>
        <v>1150126.5900000001</v>
      </c>
    </row>
    <row r="74" spans="1:7" x14ac:dyDescent="0.25">
      <c r="A74" s="86" t="s">
        <v>356</v>
      </c>
      <c r="B74" s="75">
        <v>2650000</v>
      </c>
      <c r="C74" s="75">
        <v>-1005687.5</v>
      </c>
      <c r="D74" s="75">
        <v>1644312.5</v>
      </c>
      <c r="E74" s="75">
        <v>792424.83000000007</v>
      </c>
      <c r="F74" s="75">
        <v>792424.83000000007</v>
      </c>
      <c r="G74" s="75">
        <f t="shared" si="16"/>
        <v>851887.66999999993</v>
      </c>
    </row>
    <row r="75" spans="1:7" x14ac:dyDescent="0.25">
      <c r="A75" s="85" t="s">
        <v>357</v>
      </c>
      <c r="B75" s="84">
        <f t="shared" ref="B75:G75" si="17">SUM(B76:B82)</f>
        <v>600000</v>
      </c>
      <c r="C75" s="84">
        <f t="shared" si="17"/>
        <v>-511348.2</v>
      </c>
      <c r="D75" s="84">
        <f t="shared" si="17"/>
        <v>88651.8</v>
      </c>
      <c r="E75" s="84">
        <f t="shared" si="17"/>
        <v>17514</v>
      </c>
      <c r="F75" s="84">
        <f t="shared" si="17"/>
        <v>17514</v>
      </c>
      <c r="G75" s="84">
        <f t="shared" si="17"/>
        <v>71137.8</v>
      </c>
    </row>
    <row r="76" spans="1:7" x14ac:dyDescent="0.25">
      <c r="A76" s="86" t="s">
        <v>358</v>
      </c>
      <c r="B76" s="75">
        <v>0</v>
      </c>
      <c r="C76" s="75">
        <v>0</v>
      </c>
      <c r="D76" s="75">
        <v>0</v>
      </c>
      <c r="E76" s="75">
        <v>0</v>
      </c>
      <c r="F76" s="75">
        <v>0</v>
      </c>
      <c r="G76" s="75">
        <f>D76-E76</f>
        <v>0</v>
      </c>
    </row>
    <row r="77" spans="1:7" x14ac:dyDescent="0.25">
      <c r="A77" s="86" t="s">
        <v>359</v>
      </c>
      <c r="B77" s="75">
        <v>50000</v>
      </c>
      <c r="C77" s="75">
        <v>-39940</v>
      </c>
      <c r="D77" s="75">
        <v>10060</v>
      </c>
      <c r="E77" s="75">
        <v>0</v>
      </c>
      <c r="F77" s="75">
        <v>0</v>
      </c>
      <c r="G77" s="75">
        <f t="shared" ref="G77:G82" si="18">D77-E77</f>
        <v>10060</v>
      </c>
    </row>
    <row r="78" spans="1:7" x14ac:dyDescent="0.25">
      <c r="A78" s="86" t="s">
        <v>360</v>
      </c>
      <c r="B78" s="75">
        <v>50000</v>
      </c>
      <c r="C78" s="75">
        <v>-4859.2</v>
      </c>
      <c r="D78" s="75">
        <v>45140.800000000003</v>
      </c>
      <c r="E78" s="75">
        <v>0</v>
      </c>
      <c r="F78" s="75">
        <v>0</v>
      </c>
      <c r="G78" s="75">
        <f t="shared" si="18"/>
        <v>45140.800000000003</v>
      </c>
    </row>
    <row r="79" spans="1:7" x14ac:dyDescent="0.25">
      <c r="A79" s="86" t="s">
        <v>361</v>
      </c>
      <c r="B79" s="75">
        <v>0</v>
      </c>
      <c r="C79" s="75">
        <v>0</v>
      </c>
      <c r="D79" s="75">
        <v>0</v>
      </c>
      <c r="E79" s="75">
        <v>0</v>
      </c>
      <c r="F79" s="75">
        <v>0</v>
      </c>
      <c r="G79" s="75">
        <f t="shared" si="18"/>
        <v>0</v>
      </c>
    </row>
    <row r="80" spans="1:7" x14ac:dyDescent="0.25">
      <c r="A80" s="86" t="s">
        <v>362</v>
      </c>
      <c r="B80" s="75">
        <v>0</v>
      </c>
      <c r="C80" s="75">
        <v>0</v>
      </c>
      <c r="D80" s="75">
        <v>0</v>
      </c>
      <c r="E80" s="75">
        <v>0</v>
      </c>
      <c r="F80" s="75">
        <v>0</v>
      </c>
      <c r="G80" s="75">
        <f t="shared" si="18"/>
        <v>0</v>
      </c>
    </row>
    <row r="81" spans="1:7" x14ac:dyDescent="0.25">
      <c r="A81" s="86" t="s">
        <v>363</v>
      </c>
      <c r="B81" s="75">
        <v>0</v>
      </c>
      <c r="C81" s="75">
        <v>0</v>
      </c>
      <c r="D81" s="75">
        <v>0</v>
      </c>
      <c r="E81" s="75">
        <v>0</v>
      </c>
      <c r="F81" s="75">
        <v>0</v>
      </c>
      <c r="G81" s="75">
        <f t="shared" si="18"/>
        <v>0</v>
      </c>
    </row>
    <row r="82" spans="1:7" x14ac:dyDescent="0.25">
      <c r="A82" s="86" t="s">
        <v>364</v>
      </c>
      <c r="B82" s="75">
        <v>500000</v>
      </c>
      <c r="C82" s="75">
        <v>-466549</v>
      </c>
      <c r="D82" s="75">
        <v>33451</v>
      </c>
      <c r="E82" s="75">
        <v>17514</v>
      </c>
      <c r="F82" s="75">
        <v>17514</v>
      </c>
      <c r="G82" s="75">
        <f t="shared" si="18"/>
        <v>15937</v>
      </c>
    </row>
    <row r="83" spans="1:7" x14ac:dyDescent="0.25">
      <c r="A83" s="87"/>
      <c r="B83" s="75"/>
      <c r="C83" s="75"/>
      <c r="D83" s="75"/>
      <c r="E83" s="75"/>
      <c r="F83" s="75"/>
      <c r="G83" s="75"/>
    </row>
    <row r="84" spans="1:7" x14ac:dyDescent="0.25">
      <c r="A84" s="29" t="s">
        <v>365</v>
      </c>
      <c r="B84" s="84">
        <f t="shared" ref="B84:G84" si="19">SUM(B85,B93,B103,B113,B123,B133,B137,B146,B150)</f>
        <v>187777361</v>
      </c>
      <c r="C84" s="84">
        <f t="shared" si="19"/>
        <v>40494572.359999985</v>
      </c>
      <c r="D84" s="84">
        <f t="shared" si="19"/>
        <v>228271933.35999998</v>
      </c>
      <c r="E84" s="84">
        <f t="shared" si="19"/>
        <v>99722994.780000001</v>
      </c>
      <c r="F84" s="84">
        <f t="shared" si="19"/>
        <v>99708373.079999998</v>
      </c>
      <c r="G84" s="84">
        <f t="shared" si="19"/>
        <v>128548938.57999998</v>
      </c>
    </row>
    <row r="85" spans="1:7" x14ac:dyDescent="0.25">
      <c r="A85" s="85" t="s">
        <v>292</v>
      </c>
      <c r="B85" s="84">
        <f t="shared" ref="B85:G85" si="20">SUM(B86:B92)</f>
        <v>8666966.9299999997</v>
      </c>
      <c r="C85" s="84">
        <f t="shared" si="20"/>
        <v>2163753.9</v>
      </c>
      <c r="D85" s="84">
        <f t="shared" si="20"/>
        <v>10830720.83</v>
      </c>
      <c r="E85" s="84">
        <f t="shared" si="20"/>
        <v>6548600.3300000001</v>
      </c>
      <c r="F85" s="84">
        <f t="shared" si="20"/>
        <v>6533978.6299999999</v>
      </c>
      <c r="G85" s="84">
        <f t="shared" si="20"/>
        <v>4282120.5</v>
      </c>
    </row>
    <row r="86" spans="1:7" x14ac:dyDescent="0.25">
      <c r="A86" s="86" t="s">
        <v>293</v>
      </c>
      <c r="B86" s="75">
        <v>5100960</v>
      </c>
      <c r="C86" s="75">
        <v>180180</v>
      </c>
      <c r="D86" s="75">
        <v>5281140</v>
      </c>
      <c r="E86" s="75">
        <v>3945840</v>
      </c>
      <c r="F86" s="75">
        <v>3945840</v>
      </c>
      <c r="G86" s="75">
        <f>D86-E86</f>
        <v>1335300</v>
      </c>
    </row>
    <row r="87" spans="1:7" x14ac:dyDescent="0.25">
      <c r="A87" s="86" t="s">
        <v>294</v>
      </c>
      <c r="B87" s="75">
        <v>0</v>
      </c>
      <c r="C87" s="75">
        <v>1900000</v>
      </c>
      <c r="D87" s="75">
        <v>1900000</v>
      </c>
      <c r="E87" s="75">
        <v>1366867.63</v>
      </c>
      <c r="F87" s="75">
        <v>1352245.93</v>
      </c>
      <c r="G87" s="75">
        <f t="shared" ref="G87:G92" si="21">D87-E87</f>
        <v>533132.37000000011</v>
      </c>
    </row>
    <row r="88" spans="1:7" x14ac:dyDescent="0.25">
      <c r="A88" s="86" t="s">
        <v>295</v>
      </c>
      <c r="B88" s="75">
        <v>835718.92999999993</v>
      </c>
      <c r="C88" s="75">
        <v>29519.9</v>
      </c>
      <c r="D88" s="75">
        <v>865238.83</v>
      </c>
      <c r="E88" s="75">
        <v>52140.7</v>
      </c>
      <c r="F88" s="75">
        <v>52140.7</v>
      </c>
      <c r="G88" s="75">
        <f t="shared" si="21"/>
        <v>813098.13</v>
      </c>
    </row>
    <row r="89" spans="1:7" x14ac:dyDescent="0.25">
      <c r="A89" s="86" t="s">
        <v>296</v>
      </c>
      <c r="B89" s="75">
        <v>2730288</v>
      </c>
      <c r="C89" s="75">
        <v>54054</v>
      </c>
      <c r="D89" s="75">
        <v>2784342</v>
      </c>
      <c r="E89" s="75">
        <v>1183752</v>
      </c>
      <c r="F89" s="75">
        <v>1183752</v>
      </c>
      <c r="G89" s="75">
        <f t="shared" si="21"/>
        <v>1600590</v>
      </c>
    </row>
    <row r="90" spans="1:7" x14ac:dyDescent="0.25">
      <c r="A90" s="86" t="s">
        <v>297</v>
      </c>
      <c r="B90" s="75">
        <v>0</v>
      </c>
      <c r="C90" s="75">
        <v>0</v>
      </c>
      <c r="D90" s="75">
        <v>0</v>
      </c>
      <c r="E90" s="75">
        <v>0</v>
      </c>
      <c r="F90" s="75">
        <v>0</v>
      </c>
      <c r="G90" s="75">
        <f t="shared" si="21"/>
        <v>0</v>
      </c>
    </row>
    <row r="91" spans="1:7" x14ac:dyDescent="0.25">
      <c r="A91" s="86" t="s">
        <v>298</v>
      </c>
      <c r="B91" s="75">
        <v>0</v>
      </c>
      <c r="C91" s="75">
        <v>0</v>
      </c>
      <c r="D91" s="75">
        <v>0</v>
      </c>
      <c r="E91" s="75">
        <v>0</v>
      </c>
      <c r="F91" s="75">
        <v>0</v>
      </c>
      <c r="G91" s="75">
        <f t="shared" si="21"/>
        <v>0</v>
      </c>
    </row>
    <row r="92" spans="1:7" x14ac:dyDescent="0.25">
      <c r="A92" s="86" t="s">
        <v>299</v>
      </c>
      <c r="B92" s="75">
        <v>0</v>
      </c>
      <c r="C92" s="75">
        <v>0</v>
      </c>
      <c r="D92" s="75">
        <v>0</v>
      </c>
      <c r="E92" s="75">
        <v>0</v>
      </c>
      <c r="F92" s="75">
        <v>0</v>
      </c>
      <c r="G92" s="75">
        <f t="shared" si="21"/>
        <v>0</v>
      </c>
    </row>
    <row r="93" spans="1:7" x14ac:dyDescent="0.25">
      <c r="A93" s="85" t="s">
        <v>300</v>
      </c>
      <c r="B93" s="84">
        <f t="shared" ref="B93:G93" si="22">SUM(B94:B102)</f>
        <v>5350000</v>
      </c>
      <c r="C93" s="84">
        <f t="shared" si="22"/>
        <v>1675881.37</v>
      </c>
      <c r="D93" s="84">
        <f t="shared" si="22"/>
        <v>7025881.3700000001</v>
      </c>
      <c r="E93" s="84">
        <f t="shared" si="22"/>
        <v>4908146.09</v>
      </c>
      <c r="F93" s="84">
        <f t="shared" si="22"/>
        <v>4908146.09</v>
      </c>
      <c r="G93" s="84">
        <f t="shared" si="22"/>
        <v>2117735.2800000003</v>
      </c>
    </row>
    <row r="94" spans="1:7" x14ac:dyDescent="0.25">
      <c r="A94" s="86" t="s">
        <v>301</v>
      </c>
      <c r="B94" s="75">
        <v>200000</v>
      </c>
      <c r="C94" s="75">
        <v>14000</v>
      </c>
      <c r="D94" s="75">
        <v>214000</v>
      </c>
      <c r="E94" s="75">
        <v>78750.720000000001</v>
      </c>
      <c r="F94" s="75">
        <v>78750.720000000001</v>
      </c>
      <c r="G94" s="75">
        <f>D94-E94</f>
        <v>135249.28</v>
      </c>
    </row>
    <row r="95" spans="1:7" x14ac:dyDescent="0.25">
      <c r="A95" s="86" t="s">
        <v>302</v>
      </c>
      <c r="B95" s="75">
        <v>0</v>
      </c>
      <c r="C95" s="75">
        <v>0</v>
      </c>
      <c r="D95" s="75">
        <v>0</v>
      </c>
      <c r="E95" s="75">
        <v>0</v>
      </c>
      <c r="F95" s="75">
        <v>0</v>
      </c>
      <c r="G95" s="75">
        <f t="shared" ref="G95:G102" si="23">D95-E95</f>
        <v>0</v>
      </c>
    </row>
    <row r="96" spans="1:7" x14ac:dyDescent="0.25">
      <c r="A96" s="86" t="s">
        <v>303</v>
      </c>
      <c r="B96" s="75">
        <v>0</v>
      </c>
      <c r="C96" s="75">
        <v>0</v>
      </c>
      <c r="D96" s="75">
        <v>0</v>
      </c>
      <c r="E96" s="75">
        <v>0</v>
      </c>
      <c r="F96" s="75">
        <v>0</v>
      </c>
      <c r="G96" s="75">
        <f t="shared" si="23"/>
        <v>0</v>
      </c>
    </row>
    <row r="97" spans="1:7" x14ac:dyDescent="0.25">
      <c r="A97" s="86" t="s">
        <v>304</v>
      </c>
      <c r="B97" s="75">
        <v>400000</v>
      </c>
      <c r="C97" s="75">
        <v>0</v>
      </c>
      <c r="D97" s="75">
        <v>400000</v>
      </c>
      <c r="E97" s="75">
        <v>175807.13</v>
      </c>
      <c r="F97" s="75">
        <v>175807.13</v>
      </c>
      <c r="G97" s="75">
        <f t="shared" si="23"/>
        <v>224192.87</v>
      </c>
    </row>
    <row r="98" spans="1:7" x14ac:dyDescent="0.25">
      <c r="A98" s="88" t="s">
        <v>305</v>
      </c>
      <c r="B98" s="75">
        <v>500000</v>
      </c>
      <c r="C98" s="75">
        <v>0</v>
      </c>
      <c r="D98" s="75">
        <v>500000</v>
      </c>
      <c r="E98" s="75">
        <v>37800</v>
      </c>
      <c r="F98" s="75">
        <v>37800</v>
      </c>
      <c r="G98" s="75">
        <f t="shared" si="23"/>
        <v>462200</v>
      </c>
    </row>
    <row r="99" spans="1:7" x14ac:dyDescent="0.25">
      <c r="A99" s="86" t="s">
        <v>306</v>
      </c>
      <c r="B99" s="75">
        <v>0</v>
      </c>
      <c r="C99" s="75">
        <v>0</v>
      </c>
      <c r="D99" s="75">
        <v>0</v>
      </c>
      <c r="E99" s="75">
        <v>0</v>
      </c>
      <c r="F99" s="75">
        <v>0</v>
      </c>
      <c r="G99" s="75">
        <f t="shared" si="23"/>
        <v>0</v>
      </c>
    </row>
    <row r="100" spans="1:7" x14ac:dyDescent="0.25">
      <c r="A100" s="86" t="s">
        <v>307</v>
      </c>
      <c r="B100" s="75">
        <v>2450000</v>
      </c>
      <c r="C100" s="75">
        <v>-1183831.04</v>
      </c>
      <c r="D100" s="75">
        <v>1266168.96</v>
      </c>
      <c r="E100" s="75">
        <v>1263602.3599999999</v>
      </c>
      <c r="F100" s="75">
        <v>1263602.3599999999</v>
      </c>
      <c r="G100" s="75">
        <f t="shared" si="23"/>
        <v>2566.6000000000931</v>
      </c>
    </row>
    <row r="101" spans="1:7" x14ac:dyDescent="0.25">
      <c r="A101" s="86" t="s">
        <v>308</v>
      </c>
      <c r="B101" s="75">
        <v>0</v>
      </c>
      <c r="C101" s="75">
        <v>2845712.41</v>
      </c>
      <c r="D101" s="75">
        <v>2845712.41</v>
      </c>
      <c r="E101" s="75">
        <v>2842295.8</v>
      </c>
      <c r="F101" s="75">
        <v>2842295.8</v>
      </c>
      <c r="G101" s="75">
        <f t="shared" si="23"/>
        <v>3416.6100000003353</v>
      </c>
    </row>
    <row r="102" spans="1:7" x14ac:dyDescent="0.25">
      <c r="A102" s="86" t="s">
        <v>309</v>
      </c>
      <c r="B102" s="75">
        <v>1800000</v>
      </c>
      <c r="C102" s="75">
        <v>0</v>
      </c>
      <c r="D102" s="75">
        <v>1800000</v>
      </c>
      <c r="E102" s="75">
        <v>509890.08000000007</v>
      </c>
      <c r="F102" s="75">
        <v>509890.08</v>
      </c>
      <c r="G102" s="75">
        <f t="shared" si="23"/>
        <v>1290109.92</v>
      </c>
    </row>
    <row r="103" spans="1:7" x14ac:dyDescent="0.25">
      <c r="A103" s="85" t="s">
        <v>310</v>
      </c>
      <c r="B103" s="84">
        <f t="shared" ref="B103:G103" si="24">SUM(B104:B112)</f>
        <v>66799254.07</v>
      </c>
      <c r="C103" s="84">
        <f t="shared" si="24"/>
        <v>11778117.439999999</v>
      </c>
      <c r="D103" s="84">
        <f t="shared" si="24"/>
        <v>78577371.510000005</v>
      </c>
      <c r="E103" s="84">
        <f t="shared" si="24"/>
        <v>47040776.719999999</v>
      </c>
      <c r="F103" s="84">
        <f t="shared" si="24"/>
        <v>47040776.719999999</v>
      </c>
      <c r="G103" s="84">
        <f t="shared" si="24"/>
        <v>31536594.790000003</v>
      </c>
    </row>
    <row r="104" spans="1:7" x14ac:dyDescent="0.25">
      <c r="A104" s="86" t="s">
        <v>311</v>
      </c>
      <c r="B104" s="75">
        <v>63002737.700000003</v>
      </c>
      <c r="C104" s="75">
        <v>5901576.0999999996</v>
      </c>
      <c r="D104" s="75">
        <v>68904313.799999997</v>
      </c>
      <c r="E104" s="75">
        <v>45933099.519999996</v>
      </c>
      <c r="F104" s="75">
        <v>45933099.519999996</v>
      </c>
      <c r="G104" s="75">
        <f>D104-E104</f>
        <v>22971214.280000001</v>
      </c>
    </row>
    <row r="105" spans="1:7" x14ac:dyDescent="0.25">
      <c r="A105" s="86" t="s">
        <v>312</v>
      </c>
      <c r="B105" s="75">
        <v>0</v>
      </c>
      <c r="C105" s="75">
        <v>0</v>
      </c>
      <c r="D105" s="75">
        <v>0</v>
      </c>
      <c r="E105" s="75">
        <v>0</v>
      </c>
      <c r="F105" s="75">
        <v>0</v>
      </c>
      <c r="G105" s="75">
        <f t="shared" ref="G105:G112" si="25">D105-E105</f>
        <v>0</v>
      </c>
    </row>
    <row r="106" spans="1:7" x14ac:dyDescent="0.25">
      <c r="A106" s="86" t="s">
        <v>313</v>
      </c>
      <c r="B106" s="75">
        <v>425000</v>
      </c>
      <c r="C106" s="75">
        <v>1496541.34</v>
      </c>
      <c r="D106" s="75">
        <v>1921541.34</v>
      </c>
      <c r="E106" s="75">
        <v>958000</v>
      </c>
      <c r="F106" s="75">
        <v>958000</v>
      </c>
      <c r="G106" s="75">
        <f t="shared" si="25"/>
        <v>963541.34000000008</v>
      </c>
    </row>
    <row r="107" spans="1:7" x14ac:dyDescent="0.25">
      <c r="A107" s="86" t="s">
        <v>314</v>
      </c>
      <c r="B107" s="75">
        <v>1600000</v>
      </c>
      <c r="C107" s="75">
        <v>0</v>
      </c>
      <c r="D107" s="75">
        <v>1600000</v>
      </c>
      <c r="E107" s="75">
        <v>0</v>
      </c>
      <c r="F107" s="75">
        <v>0</v>
      </c>
      <c r="G107" s="75">
        <f t="shared" si="25"/>
        <v>1600000</v>
      </c>
    </row>
    <row r="108" spans="1:7" x14ac:dyDescent="0.25">
      <c r="A108" s="86" t="s">
        <v>315</v>
      </c>
      <c r="B108" s="75">
        <v>1771516.37</v>
      </c>
      <c r="C108" s="75">
        <v>0</v>
      </c>
      <c r="D108" s="75">
        <v>1771516.37</v>
      </c>
      <c r="E108" s="75">
        <v>149677.20000000001</v>
      </c>
      <c r="F108" s="75">
        <v>149677.20000000001</v>
      </c>
      <c r="G108" s="75">
        <f t="shared" si="25"/>
        <v>1621839.1700000002</v>
      </c>
    </row>
    <row r="109" spans="1:7" x14ac:dyDescent="0.25">
      <c r="A109" s="86" t="s">
        <v>316</v>
      </c>
      <c r="B109" s="75">
        <v>0</v>
      </c>
      <c r="C109" s="75">
        <v>0</v>
      </c>
      <c r="D109" s="75">
        <v>0</v>
      </c>
      <c r="E109" s="75">
        <v>0</v>
      </c>
      <c r="F109" s="75">
        <v>0</v>
      </c>
      <c r="G109" s="75">
        <f t="shared" si="25"/>
        <v>0</v>
      </c>
    </row>
    <row r="110" spans="1:7" x14ac:dyDescent="0.25">
      <c r="A110" s="86" t="s">
        <v>317</v>
      </c>
      <c r="B110" s="75">
        <v>0</v>
      </c>
      <c r="C110" s="75">
        <v>0</v>
      </c>
      <c r="D110" s="75">
        <v>0</v>
      </c>
      <c r="E110" s="75">
        <v>0</v>
      </c>
      <c r="F110" s="75">
        <v>0</v>
      </c>
      <c r="G110" s="75">
        <f t="shared" si="25"/>
        <v>0</v>
      </c>
    </row>
    <row r="111" spans="1:7" x14ac:dyDescent="0.25">
      <c r="A111" s="86" t="s">
        <v>318</v>
      </c>
      <c r="B111" s="75">
        <v>0</v>
      </c>
      <c r="C111" s="75">
        <v>4380000</v>
      </c>
      <c r="D111" s="75">
        <v>4380000</v>
      </c>
      <c r="E111" s="75">
        <v>0</v>
      </c>
      <c r="F111" s="75">
        <v>0</v>
      </c>
      <c r="G111" s="75">
        <f t="shared" si="25"/>
        <v>4380000</v>
      </c>
    </row>
    <row r="112" spans="1:7" x14ac:dyDescent="0.25">
      <c r="A112" s="86" t="s">
        <v>319</v>
      </c>
      <c r="B112" s="75">
        <v>0</v>
      </c>
      <c r="C112" s="75">
        <v>0</v>
      </c>
      <c r="D112" s="75">
        <v>0</v>
      </c>
      <c r="E112" s="75">
        <v>0</v>
      </c>
      <c r="F112" s="75">
        <v>0</v>
      </c>
      <c r="G112" s="75">
        <f t="shared" si="25"/>
        <v>0</v>
      </c>
    </row>
    <row r="113" spans="1:7" x14ac:dyDescent="0.25">
      <c r="A113" s="85" t="s">
        <v>320</v>
      </c>
      <c r="B113" s="84">
        <f t="shared" ref="B113:G113" si="26">SUM(B114:B122)</f>
        <v>0</v>
      </c>
      <c r="C113" s="84">
        <f t="shared" si="26"/>
        <v>7715840</v>
      </c>
      <c r="D113" s="84">
        <f t="shared" si="26"/>
        <v>7715840</v>
      </c>
      <c r="E113" s="84">
        <f t="shared" si="26"/>
        <v>4035995.25</v>
      </c>
      <c r="F113" s="84">
        <f t="shared" si="26"/>
        <v>4035995.25</v>
      </c>
      <c r="G113" s="84">
        <f t="shared" si="26"/>
        <v>3679844.75</v>
      </c>
    </row>
    <row r="114" spans="1:7" x14ac:dyDescent="0.25">
      <c r="A114" s="86" t="s">
        <v>321</v>
      </c>
      <c r="B114" s="75">
        <v>0</v>
      </c>
      <c r="C114" s="75">
        <v>0</v>
      </c>
      <c r="D114" s="75">
        <v>0</v>
      </c>
      <c r="E114" s="75">
        <v>0</v>
      </c>
      <c r="F114" s="75">
        <v>0</v>
      </c>
      <c r="G114" s="75">
        <f>D114-E114</f>
        <v>0</v>
      </c>
    </row>
    <row r="115" spans="1:7" x14ac:dyDescent="0.25">
      <c r="A115" s="86" t="s">
        <v>322</v>
      </c>
      <c r="B115" s="75">
        <v>0</v>
      </c>
      <c r="C115" s="75">
        <v>0</v>
      </c>
      <c r="D115" s="75">
        <v>0</v>
      </c>
      <c r="E115" s="75">
        <v>0</v>
      </c>
      <c r="F115" s="75">
        <v>0</v>
      </c>
      <c r="G115" s="75">
        <f t="shared" ref="G115:G122" si="27">D115-E115</f>
        <v>0</v>
      </c>
    </row>
    <row r="116" spans="1:7" x14ac:dyDescent="0.25">
      <c r="A116" s="86" t="s">
        <v>323</v>
      </c>
      <c r="B116" s="75">
        <v>0</v>
      </c>
      <c r="C116" s="75">
        <v>0</v>
      </c>
      <c r="D116" s="75">
        <v>0</v>
      </c>
      <c r="E116" s="75">
        <v>0</v>
      </c>
      <c r="F116" s="75">
        <v>0</v>
      </c>
      <c r="G116" s="75">
        <f t="shared" si="27"/>
        <v>0</v>
      </c>
    </row>
    <row r="117" spans="1:7" x14ac:dyDescent="0.25">
      <c r="A117" s="86" t="s">
        <v>324</v>
      </c>
      <c r="B117" s="75">
        <v>0</v>
      </c>
      <c r="C117" s="75">
        <v>7715840</v>
      </c>
      <c r="D117" s="75">
        <v>7715840</v>
      </c>
      <c r="E117" s="75">
        <v>4035995.25</v>
      </c>
      <c r="F117" s="75">
        <v>4035995.25</v>
      </c>
      <c r="G117" s="75">
        <f t="shared" si="27"/>
        <v>3679844.75</v>
      </c>
    </row>
    <row r="118" spans="1:7" x14ac:dyDescent="0.25">
      <c r="A118" s="86" t="s">
        <v>325</v>
      </c>
      <c r="B118" s="75">
        <v>0</v>
      </c>
      <c r="C118" s="75">
        <v>0</v>
      </c>
      <c r="D118" s="75">
        <v>0</v>
      </c>
      <c r="E118" s="75">
        <v>0</v>
      </c>
      <c r="F118" s="75">
        <v>0</v>
      </c>
      <c r="G118" s="75">
        <f t="shared" si="27"/>
        <v>0</v>
      </c>
    </row>
    <row r="119" spans="1:7" x14ac:dyDescent="0.25">
      <c r="A119" s="86" t="s">
        <v>326</v>
      </c>
      <c r="B119" s="75">
        <v>0</v>
      </c>
      <c r="C119" s="75">
        <v>0</v>
      </c>
      <c r="D119" s="75">
        <v>0</v>
      </c>
      <c r="E119" s="75">
        <v>0</v>
      </c>
      <c r="F119" s="75">
        <v>0</v>
      </c>
      <c r="G119" s="75">
        <f t="shared" si="27"/>
        <v>0</v>
      </c>
    </row>
    <row r="120" spans="1:7" x14ac:dyDescent="0.25">
      <c r="A120" s="86" t="s">
        <v>327</v>
      </c>
      <c r="B120" s="75">
        <v>0</v>
      </c>
      <c r="C120" s="75">
        <v>0</v>
      </c>
      <c r="D120" s="75">
        <v>0</v>
      </c>
      <c r="E120" s="75">
        <v>0</v>
      </c>
      <c r="F120" s="75">
        <v>0</v>
      </c>
      <c r="G120" s="75">
        <f t="shared" si="27"/>
        <v>0</v>
      </c>
    </row>
    <row r="121" spans="1:7" x14ac:dyDescent="0.25">
      <c r="A121" s="86" t="s">
        <v>328</v>
      </c>
      <c r="B121" s="75">
        <v>0</v>
      </c>
      <c r="C121" s="75">
        <v>0</v>
      </c>
      <c r="D121" s="75">
        <v>0</v>
      </c>
      <c r="E121" s="75">
        <v>0</v>
      </c>
      <c r="F121" s="75">
        <v>0</v>
      </c>
      <c r="G121" s="75">
        <f t="shared" si="27"/>
        <v>0</v>
      </c>
    </row>
    <row r="122" spans="1:7" x14ac:dyDescent="0.25">
      <c r="A122" s="86" t="s">
        <v>329</v>
      </c>
      <c r="B122" s="75">
        <v>0</v>
      </c>
      <c r="C122" s="75">
        <v>0</v>
      </c>
      <c r="D122" s="75">
        <v>0</v>
      </c>
      <c r="E122" s="75">
        <v>0</v>
      </c>
      <c r="F122" s="75">
        <v>0</v>
      </c>
      <c r="G122" s="75">
        <f t="shared" si="27"/>
        <v>0</v>
      </c>
    </row>
    <row r="123" spans="1:7" x14ac:dyDescent="0.25">
      <c r="A123" s="85" t="s">
        <v>330</v>
      </c>
      <c r="B123" s="84">
        <f t="shared" ref="B123:G123" si="28">SUM(B124:B132)</f>
        <v>6000000</v>
      </c>
      <c r="C123" s="84">
        <f t="shared" si="28"/>
        <v>8124642</v>
      </c>
      <c r="D123" s="84">
        <f t="shared" si="28"/>
        <v>14124642</v>
      </c>
      <c r="E123" s="84">
        <f t="shared" si="28"/>
        <v>7923999.9500000011</v>
      </c>
      <c r="F123" s="84">
        <f t="shared" si="28"/>
        <v>7923999.9499999993</v>
      </c>
      <c r="G123" s="84">
        <f t="shared" si="28"/>
        <v>6200642.0499999989</v>
      </c>
    </row>
    <row r="124" spans="1:7" x14ac:dyDescent="0.25">
      <c r="A124" s="86" t="s">
        <v>331</v>
      </c>
      <c r="B124" s="75">
        <v>0</v>
      </c>
      <c r="C124" s="75">
        <v>576470</v>
      </c>
      <c r="D124" s="75">
        <v>576470</v>
      </c>
      <c r="E124" s="75">
        <v>0</v>
      </c>
      <c r="F124" s="75">
        <v>0</v>
      </c>
      <c r="G124" s="75">
        <f>D124-E124</f>
        <v>576470</v>
      </c>
    </row>
    <row r="125" spans="1:7" x14ac:dyDescent="0.25">
      <c r="A125" s="86" t="s">
        <v>332</v>
      </c>
      <c r="B125" s="75">
        <v>1000000</v>
      </c>
      <c r="C125" s="75">
        <v>-1000000</v>
      </c>
      <c r="D125" s="75">
        <v>0</v>
      </c>
      <c r="E125" s="75">
        <v>0</v>
      </c>
      <c r="F125" s="75">
        <v>0</v>
      </c>
      <c r="G125" s="75">
        <f t="shared" ref="G125:G132" si="29">D125-E125</f>
        <v>0</v>
      </c>
    </row>
    <row r="126" spans="1:7" x14ac:dyDescent="0.25">
      <c r="A126" s="86" t="s">
        <v>333</v>
      </c>
      <c r="B126" s="75">
        <v>0</v>
      </c>
      <c r="C126" s="75">
        <v>0</v>
      </c>
      <c r="D126" s="75">
        <v>0</v>
      </c>
      <c r="E126" s="75">
        <v>0</v>
      </c>
      <c r="F126" s="75">
        <v>0</v>
      </c>
      <c r="G126" s="75">
        <f t="shared" si="29"/>
        <v>0</v>
      </c>
    </row>
    <row r="127" spans="1:7" x14ac:dyDescent="0.25">
      <c r="A127" s="86" t="s">
        <v>334</v>
      </c>
      <c r="B127" s="75">
        <v>4000000</v>
      </c>
      <c r="C127" s="75">
        <v>9548172</v>
      </c>
      <c r="D127" s="75">
        <v>13548172</v>
      </c>
      <c r="E127" s="75">
        <v>7923999.9500000011</v>
      </c>
      <c r="F127" s="75">
        <v>7923999.9499999993</v>
      </c>
      <c r="G127" s="75">
        <f t="shared" si="29"/>
        <v>5624172.0499999989</v>
      </c>
    </row>
    <row r="128" spans="1:7" x14ac:dyDescent="0.25">
      <c r="A128" s="86" t="s">
        <v>335</v>
      </c>
      <c r="B128" s="75">
        <v>1000000</v>
      </c>
      <c r="C128" s="75">
        <v>-1000000</v>
      </c>
      <c r="D128" s="75">
        <v>0</v>
      </c>
      <c r="E128" s="75">
        <v>0</v>
      </c>
      <c r="F128" s="75">
        <v>0</v>
      </c>
      <c r="G128" s="75">
        <f t="shared" si="29"/>
        <v>0</v>
      </c>
    </row>
    <row r="129" spans="1:7" x14ac:dyDescent="0.25">
      <c r="A129" s="86" t="s">
        <v>336</v>
      </c>
      <c r="B129" s="75">
        <v>0</v>
      </c>
      <c r="C129" s="75">
        <v>0</v>
      </c>
      <c r="D129" s="75">
        <v>0</v>
      </c>
      <c r="E129" s="75">
        <v>0</v>
      </c>
      <c r="F129" s="75">
        <v>0</v>
      </c>
      <c r="G129" s="75">
        <f t="shared" si="29"/>
        <v>0</v>
      </c>
    </row>
    <row r="130" spans="1:7" x14ac:dyDescent="0.25">
      <c r="A130" s="86" t="s">
        <v>337</v>
      </c>
      <c r="B130" s="75">
        <v>0</v>
      </c>
      <c r="C130" s="75">
        <v>0</v>
      </c>
      <c r="D130" s="75">
        <v>0</v>
      </c>
      <c r="E130" s="75">
        <v>0</v>
      </c>
      <c r="F130" s="75">
        <v>0</v>
      </c>
      <c r="G130" s="75">
        <f t="shared" si="29"/>
        <v>0</v>
      </c>
    </row>
    <row r="131" spans="1:7" x14ac:dyDescent="0.25">
      <c r="A131" s="86" t="s">
        <v>338</v>
      </c>
      <c r="B131" s="75">
        <v>0</v>
      </c>
      <c r="C131" s="75">
        <v>0</v>
      </c>
      <c r="D131" s="75">
        <v>0</v>
      </c>
      <c r="E131" s="75">
        <v>0</v>
      </c>
      <c r="F131" s="75">
        <v>0</v>
      </c>
      <c r="G131" s="75">
        <f t="shared" si="29"/>
        <v>0</v>
      </c>
    </row>
    <row r="132" spans="1:7" x14ac:dyDescent="0.25">
      <c r="A132" s="86" t="s">
        <v>339</v>
      </c>
      <c r="B132" s="75">
        <v>0</v>
      </c>
      <c r="C132" s="75">
        <v>0</v>
      </c>
      <c r="D132" s="75">
        <v>0</v>
      </c>
      <c r="E132" s="75">
        <v>0</v>
      </c>
      <c r="F132" s="75">
        <v>0</v>
      </c>
      <c r="G132" s="75">
        <f t="shared" si="29"/>
        <v>0</v>
      </c>
    </row>
    <row r="133" spans="1:7" x14ac:dyDescent="0.25">
      <c r="A133" s="85" t="s">
        <v>340</v>
      </c>
      <c r="B133" s="84">
        <f t="shared" ref="B133:G133" si="30">SUM(B134:B136)</f>
        <v>100461140</v>
      </c>
      <c r="C133" s="84">
        <f t="shared" si="30"/>
        <v>9084344.6799999885</v>
      </c>
      <c r="D133" s="84">
        <f t="shared" si="30"/>
        <v>109545484.67999999</v>
      </c>
      <c r="E133" s="84">
        <f t="shared" si="30"/>
        <v>28813483.469999995</v>
      </c>
      <c r="F133" s="84">
        <f t="shared" si="30"/>
        <v>28813483.469999995</v>
      </c>
      <c r="G133" s="84">
        <f t="shared" si="30"/>
        <v>80732001.209999993</v>
      </c>
    </row>
    <row r="134" spans="1:7" x14ac:dyDescent="0.25">
      <c r="A134" s="86" t="s">
        <v>341</v>
      </c>
      <c r="B134" s="75">
        <v>100461140</v>
      </c>
      <c r="C134" s="75">
        <v>9084344.6799999885</v>
      </c>
      <c r="D134" s="75">
        <v>109545484.67999999</v>
      </c>
      <c r="E134" s="75">
        <v>28813483.469999995</v>
      </c>
      <c r="F134" s="75">
        <v>28813483.469999995</v>
      </c>
      <c r="G134" s="75">
        <f>D134-E134</f>
        <v>80732001.209999993</v>
      </c>
    </row>
    <row r="135" spans="1:7" x14ac:dyDescent="0.25">
      <c r="A135" s="86" t="s">
        <v>342</v>
      </c>
      <c r="B135" s="75">
        <v>0</v>
      </c>
      <c r="C135" s="75">
        <v>0</v>
      </c>
      <c r="D135" s="75">
        <v>0</v>
      </c>
      <c r="E135" s="75">
        <v>0</v>
      </c>
      <c r="F135" s="75">
        <v>0</v>
      </c>
      <c r="G135" s="75">
        <f t="shared" ref="G135:G136" si="31">D135-E135</f>
        <v>0</v>
      </c>
    </row>
    <row r="136" spans="1:7" x14ac:dyDescent="0.25">
      <c r="A136" s="86" t="s">
        <v>343</v>
      </c>
      <c r="B136" s="75">
        <v>0</v>
      </c>
      <c r="C136" s="75">
        <v>0</v>
      </c>
      <c r="D136" s="75">
        <v>0</v>
      </c>
      <c r="E136" s="75">
        <v>0</v>
      </c>
      <c r="F136" s="75">
        <v>0</v>
      </c>
      <c r="G136" s="75">
        <f t="shared" si="31"/>
        <v>0</v>
      </c>
    </row>
    <row r="137" spans="1:7" x14ac:dyDescent="0.25">
      <c r="A137" s="85" t="s">
        <v>344</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345</v>
      </c>
      <c r="B138" s="75">
        <v>0</v>
      </c>
      <c r="C138" s="75">
        <v>0</v>
      </c>
      <c r="D138" s="75">
        <v>0</v>
      </c>
      <c r="E138" s="75">
        <v>0</v>
      </c>
      <c r="F138" s="75">
        <v>0</v>
      </c>
      <c r="G138" s="75">
        <f>D138-E138</f>
        <v>0</v>
      </c>
    </row>
    <row r="139" spans="1:7" x14ac:dyDescent="0.25">
      <c r="A139" s="86" t="s">
        <v>346</v>
      </c>
      <c r="B139" s="75">
        <v>0</v>
      </c>
      <c r="C139" s="75">
        <v>0</v>
      </c>
      <c r="D139" s="75">
        <v>0</v>
      </c>
      <c r="E139" s="75">
        <v>0</v>
      </c>
      <c r="F139" s="75">
        <v>0</v>
      </c>
      <c r="G139" s="75">
        <f t="shared" ref="G139:G145" si="33">D139-E139</f>
        <v>0</v>
      </c>
    </row>
    <row r="140" spans="1:7" x14ac:dyDescent="0.25">
      <c r="A140" s="86" t="s">
        <v>347</v>
      </c>
      <c r="B140" s="75">
        <v>0</v>
      </c>
      <c r="C140" s="75">
        <v>0</v>
      </c>
      <c r="D140" s="75">
        <v>0</v>
      </c>
      <c r="E140" s="75">
        <v>0</v>
      </c>
      <c r="F140" s="75">
        <v>0</v>
      </c>
      <c r="G140" s="75">
        <f t="shared" si="33"/>
        <v>0</v>
      </c>
    </row>
    <row r="141" spans="1:7" x14ac:dyDescent="0.25">
      <c r="A141" s="86" t="s">
        <v>348</v>
      </c>
      <c r="B141" s="75">
        <v>0</v>
      </c>
      <c r="C141" s="75">
        <v>0</v>
      </c>
      <c r="D141" s="75">
        <v>0</v>
      </c>
      <c r="E141" s="75">
        <v>0</v>
      </c>
      <c r="F141" s="75">
        <v>0</v>
      </c>
      <c r="G141" s="75">
        <f t="shared" si="33"/>
        <v>0</v>
      </c>
    </row>
    <row r="142" spans="1:7" x14ac:dyDescent="0.25">
      <c r="A142" s="86" t="s">
        <v>349</v>
      </c>
      <c r="B142" s="75">
        <v>0</v>
      </c>
      <c r="C142" s="75">
        <v>0</v>
      </c>
      <c r="D142" s="75">
        <v>0</v>
      </c>
      <c r="E142" s="75">
        <v>0</v>
      </c>
      <c r="F142" s="75">
        <v>0</v>
      </c>
      <c r="G142" s="75">
        <f t="shared" si="33"/>
        <v>0</v>
      </c>
    </row>
    <row r="143" spans="1:7" x14ac:dyDescent="0.25">
      <c r="A143" s="86" t="s">
        <v>350</v>
      </c>
      <c r="B143" s="75">
        <v>0</v>
      </c>
      <c r="C143" s="75">
        <v>0</v>
      </c>
      <c r="D143" s="75">
        <v>0</v>
      </c>
      <c r="E143" s="75">
        <v>0</v>
      </c>
      <c r="F143" s="75">
        <v>0</v>
      </c>
      <c r="G143" s="75">
        <f t="shared" si="33"/>
        <v>0</v>
      </c>
    </row>
    <row r="144" spans="1:7" x14ac:dyDescent="0.25">
      <c r="A144" s="86" t="s">
        <v>351</v>
      </c>
      <c r="B144" s="75">
        <v>0</v>
      </c>
      <c r="C144" s="75">
        <v>0</v>
      </c>
      <c r="D144" s="75">
        <v>0</v>
      </c>
      <c r="E144" s="75">
        <v>0</v>
      </c>
      <c r="F144" s="75">
        <v>0</v>
      </c>
      <c r="G144" s="75">
        <f t="shared" si="33"/>
        <v>0</v>
      </c>
    </row>
    <row r="145" spans="1:7" x14ac:dyDescent="0.25">
      <c r="A145" s="86" t="s">
        <v>352</v>
      </c>
      <c r="B145" s="75">
        <v>0</v>
      </c>
      <c r="C145" s="75">
        <v>0</v>
      </c>
      <c r="D145" s="75">
        <v>0</v>
      </c>
      <c r="E145" s="75">
        <v>0</v>
      </c>
      <c r="F145" s="75">
        <v>0</v>
      </c>
      <c r="G145" s="75">
        <f t="shared" si="33"/>
        <v>0</v>
      </c>
    </row>
    <row r="146" spans="1:7" x14ac:dyDescent="0.25">
      <c r="A146" s="85" t="s">
        <v>353</v>
      </c>
      <c r="B146" s="84">
        <f t="shared" ref="B146:G146" si="34">SUM(B147:B149)</f>
        <v>500000</v>
      </c>
      <c r="C146" s="84">
        <f t="shared" si="34"/>
        <v>-48007.03</v>
      </c>
      <c r="D146" s="84">
        <f t="shared" si="34"/>
        <v>451992.97</v>
      </c>
      <c r="E146" s="84">
        <f t="shared" si="34"/>
        <v>451992.97</v>
      </c>
      <c r="F146" s="84">
        <f t="shared" si="34"/>
        <v>451992.97</v>
      </c>
      <c r="G146" s="84">
        <f t="shared" si="34"/>
        <v>0</v>
      </c>
    </row>
    <row r="147" spans="1:7" x14ac:dyDescent="0.25">
      <c r="A147" s="86" t="s">
        <v>354</v>
      </c>
      <c r="B147" s="75">
        <v>0</v>
      </c>
      <c r="C147" s="75">
        <v>0</v>
      </c>
      <c r="D147" s="75">
        <v>0</v>
      </c>
      <c r="E147" s="75">
        <v>0</v>
      </c>
      <c r="F147" s="75">
        <v>0</v>
      </c>
      <c r="G147" s="75">
        <f>D147-E147</f>
        <v>0</v>
      </c>
    </row>
    <row r="148" spans="1:7" x14ac:dyDescent="0.25">
      <c r="A148" s="86" t="s">
        <v>355</v>
      </c>
      <c r="B148" s="75">
        <v>0</v>
      </c>
      <c r="C148" s="75">
        <v>0</v>
      </c>
      <c r="D148" s="75">
        <v>0</v>
      </c>
      <c r="E148" s="75">
        <v>0</v>
      </c>
      <c r="F148" s="75">
        <v>0</v>
      </c>
      <c r="G148" s="75">
        <f t="shared" ref="G148:G149" si="35">D148-E148</f>
        <v>0</v>
      </c>
    </row>
    <row r="149" spans="1:7" x14ac:dyDescent="0.25">
      <c r="A149" s="86" t="s">
        <v>356</v>
      </c>
      <c r="B149" s="75">
        <v>500000</v>
      </c>
      <c r="C149" s="75">
        <v>-48007.03</v>
      </c>
      <c r="D149" s="75">
        <v>451992.97</v>
      </c>
      <c r="E149" s="75">
        <v>451992.97</v>
      </c>
      <c r="F149" s="75">
        <v>451992.97</v>
      </c>
      <c r="G149" s="75">
        <f t="shared" si="35"/>
        <v>0</v>
      </c>
    </row>
    <row r="150" spans="1:7" x14ac:dyDescent="0.25">
      <c r="A150" s="85" t="s">
        <v>357</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358</v>
      </c>
      <c r="B151" s="75">
        <v>0</v>
      </c>
      <c r="C151" s="75">
        <v>0</v>
      </c>
      <c r="D151" s="75">
        <v>0</v>
      </c>
      <c r="E151" s="75">
        <v>0</v>
      </c>
      <c r="F151" s="75">
        <v>0</v>
      </c>
      <c r="G151" s="75">
        <f>D151-E151</f>
        <v>0</v>
      </c>
    </row>
    <row r="152" spans="1:7" x14ac:dyDescent="0.25">
      <c r="A152" s="86" t="s">
        <v>359</v>
      </c>
      <c r="B152" s="75">
        <v>0</v>
      </c>
      <c r="C152" s="75">
        <v>0</v>
      </c>
      <c r="D152" s="75">
        <v>0</v>
      </c>
      <c r="E152" s="75">
        <v>0</v>
      </c>
      <c r="F152" s="75">
        <v>0</v>
      </c>
      <c r="G152" s="75">
        <f t="shared" ref="G152:G157" si="37">D152-E152</f>
        <v>0</v>
      </c>
    </row>
    <row r="153" spans="1:7" x14ac:dyDescent="0.25">
      <c r="A153" s="86" t="s">
        <v>360</v>
      </c>
      <c r="B153" s="75">
        <v>0</v>
      </c>
      <c r="C153" s="75">
        <v>0</v>
      </c>
      <c r="D153" s="75">
        <v>0</v>
      </c>
      <c r="E153" s="75">
        <v>0</v>
      </c>
      <c r="F153" s="75">
        <v>0</v>
      </c>
      <c r="G153" s="75">
        <f t="shared" si="37"/>
        <v>0</v>
      </c>
    </row>
    <row r="154" spans="1:7" x14ac:dyDescent="0.25">
      <c r="A154" s="88" t="s">
        <v>361</v>
      </c>
      <c r="B154" s="75">
        <v>0</v>
      </c>
      <c r="C154" s="75">
        <v>0</v>
      </c>
      <c r="D154" s="75">
        <v>0</v>
      </c>
      <c r="E154" s="75">
        <v>0</v>
      </c>
      <c r="F154" s="75">
        <v>0</v>
      </c>
      <c r="G154" s="75">
        <f t="shared" si="37"/>
        <v>0</v>
      </c>
    </row>
    <row r="155" spans="1:7" x14ac:dyDescent="0.25">
      <c r="A155" s="86" t="s">
        <v>362</v>
      </c>
      <c r="B155" s="75">
        <v>0</v>
      </c>
      <c r="C155" s="75">
        <v>0</v>
      </c>
      <c r="D155" s="75">
        <v>0</v>
      </c>
      <c r="E155" s="75">
        <v>0</v>
      </c>
      <c r="F155" s="75">
        <v>0</v>
      </c>
      <c r="G155" s="75">
        <f t="shared" si="37"/>
        <v>0</v>
      </c>
    </row>
    <row r="156" spans="1:7" x14ac:dyDescent="0.25">
      <c r="A156" s="86" t="s">
        <v>363</v>
      </c>
      <c r="B156" s="75">
        <v>0</v>
      </c>
      <c r="C156" s="75">
        <v>0</v>
      </c>
      <c r="D156" s="75">
        <v>0</v>
      </c>
      <c r="E156" s="75">
        <v>0</v>
      </c>
      <c r="F156" s="75">
        <v>0</v>
      </c>
      <c r="G156" s="75">
        <f t="shared" si="37"/>
        <v>0</v>
      </c>
    </row>
    <row r="157" spans="1:7" x14ac:dyDescent="0.25">
      <c r="A157" s="86" t="s">
        <v>364</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366</v>
      </c>
      <c r="B159" s="91">
        <f t="shared" ref="B159:G159" si="38">B9+B84</f>
        <v>555318172.27999997</v>
      </c>
      <c r="C159" s="91">
        <f t="shared" si="38"/>
        <v>74196391.069999963</v>
      </c>
      <c r="D159" s="91">
        <f t="shared" si="38"/>
        <v>629514563.35000002</v>
      </c>
      <c r="E159" s="91">
        <f t="shared" si="38"/>
        <v>396212581.86000001</v>
      </c>
      <c r="F159" s="91">
        <f t="shared" si="38"/>
        <v>394704297.11999989</v>
      </c>
      <c r="G159" s="91">
        <f t="shared" si="38"/>
        <v>233301981.49000001</v>
      </c>
    </row>
    <row r="160" spans="1:7" x14ac:dyDescent="0.25">
      <c r="A160" s="56"/>
      <c r="B160" s="55"/>
      <c r="C160" s="55"/>
      <c r="D160" s="55"/>
      <c r="E160" s="55"/>
      <c r="F160" s="55"/>
      <c r="G160" s="55"/>
    </row>
  </sheetData>
  <protectedRanges>
    <protectedRange sqref="B84:G84 B9:G9" name="Rango1_2"/>
  </protectedRanges>
  <mergeCells count="4">
    <mergeCell ref="A7:A8"/>
    <mergeCell ref="B7:F7"/>
    <mergeCell ref="G7:G8"/>
    <mergeCell ref="A1:G1"/>
  </mergeCells>
  <pageMargins left="0.70866141732283472" right="0.70866141732283472" top="0.74803149606299213" bottom="0.74803149606299213" header="0.31496062992125984" footer="0.31496062992125984"/>
  <pageSetup paperSize="9" scale="55" fitToHeight="0" orientation="landscape"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64"/>
  <sheetViews>
    <sheetView showGridLines="0" zoomScale="78" zoomScaleNormal="70" workbookViewId="0">
      <selection sqref="A1:G64"/>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72" t="s">
        <v>367</v>
      </c>
      <c r="B1" s="173"/>
      <c r="C1" s="173"/>
      <c r="D1" s="173"/>
      <c r="E1" s="173"/>
      <c r="F1" s="173"/>
      <c r="G1" s="174"/>
    </row>
    <row r="2" spans="1:7" ht="15" customHeight="1" x14ac:dyDescent="0.25">
      <c r="A2" s="112" t="str">
        <f>'Formato 1'!A2</f>
        <v>MUNICIPIO DE ACAMBARO, GTO.</v>
      </c>
      <c r="B2" s="113"/>
      <c r="C2" s="113"/>
      <c r="D2" s="113"/>
      <c r="E2" s="113"/>
      <c r="F2" s="113"/>
      <c r="G2" s="114"/>
    </row>
    <row r="3" spans="1:7" ht="15" customHeight="1" x14ac:dyDescent="0.25">
      <c r="A3" s="115" t="s">
        <v>283</v>
      </c>
      <c r="B3" s="116"/>
      <c r="C3" s="116"/>
      <c r="D3" s="116"/>
      <c r="E3" s="116"/>
      <c r="F3" s="116"/>
      <c r="G3" s="117"/>
    </row>
    <row r="4" spans="1:7" ht="15" customHeight="1" x14ac:dyDescent="0.25">
      <c r="A4" s="115" t="s">
        <v>368</v>
      </c>
      <c r="B4" s="116"/>
      <c r="C4" s="116"/>
      <c r="D4" s="116"/>
      <c r="E4" s="116"/>
      <c r="F4" s="116"/>
      <c r="G4" s="117"/>
    </row>
    <row r="5" spans="1:7" ht="15" customHeight="1" x14ac:dyDescent="0.25">
      <c r="A5" s="115" t="str">
        <f>'Formato 3'!A4</f>
        <v>DEL 1 DE ENERO DEL 2024 AL 30 DE SEPTIEMBRE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7" t="s">
        <v>4</v>
      </c>
      <c r="B7" s="169" t="s">
        <v>285</v>
      </c>
      <c r="C7" s="169"/>
      <c r="D7" s="169"/>
      <c r="E7" s="169"/>
      <c r="F7" s="169"/>
      <c r="G7" s="171" t="s">
        <v>286</v>
      </c>
    </row>
    <row r="8" spans="1:7" ht="30" x14ac:dyDescent="0.25">
      <c r="A8" s="168"/>
      <c r="B8" s="26" t="s">
        <v>287</v>
      </c>
      <c r="C8" s="7" t="s">
        <v>217</v>
      </c>
      <c r="D8" s="26" t="s">
        <v>218</v>
      </c>
      <c r="E8" s="26" t="s">
        <v>175</v>
      </c>
      <c r="F8" s="26" t="s">
        <v>192</v>
      </c>
      <c r="G8" s="170"/>
    </row>
    <row r="9" spans="1:7" ht="15.75" customHeight="1" x14ac:dyDescent="0.25">
      <c r="A9" s="27" t="s">
        <v>369</v>
      </c>
      <c r="B9" s="31">
        <f t="shared" ref="B9:G9" si="0">SUM(B10:B47)</f>
        <v>279136897.79000002</v>
      </c>
      <c r="C9" s="31">
        <f t="shared" si="0"/>
        <v>47476216.009999998</v>
      </c>
      <c r="D9" s="31">
        <f t="shared" si="0"/>
        <v>326613113.80000007</v>
      </c>
      <c r="E9" s="31">
        <f t="shared" si="0"/>
        <v>219779711.75999999</v>
      </c>
      <c r="F9" s="31">
        <f t="shared" si="0"/>
        <v>218286048.71999997</v>
      </c>
      <c r="G9" s="31">
        <f t="shared" si="0"/>
        <v>106833402.04000004</v>
      </c>
    </row>
    <row r="10" spans="1:7" x14ac:dyDescent="0.25">
      <c r="A10" s="64" t="s">
        <v>554</v>
      </c>
      <c r="B10" s="75">
        <v>2143969.14</v>
      </c>
      <c r="C10" s="75">
        <v>-69064.330000000016</v>
      </c>
      <c r="D10" s="75">
        <v>2074904.81</v>
      </c>
      <c r="E10" s="75">
        <v>1268197.24</v>
      </c>
      <c r="F10" s="75">
        <v>1268197.24</v>
      </c>
      <c r="G10" s="75">
        <v>806707.57000000007</v>
      </c>
    </row>
    <row r="11" spans="1:7" x14ac:dyDescent="0.25">
      <c r="A11" s="64" t="s">
        <v>555</v>
      </c>
      <c r="B11" s="75">
        <v>1478725.13</v>
      </c>
      <c r="C11" s="75">
        <v>31346.159999999989</v>
      </c>
      <c r="D11" s="75">
        <v>1510071.2899999998</v>
      </c>
      <c r="E11" s="75">
        <v>991926</v>
      </c>
      <c r="F11" s="75">
        <v>991926</v>
      </c>
      <c r="G11" s="75">
        <v>518145.28999999986</v>
      </c>
    </row>
    <row r="12" spans="1:7" x14ac:dyDescent="0.25">
      <c r="A12" s="64" t="s">
        <v>556</v>
      </c>
      <c r="B12" s="75">
        <v>587735.66</v>
      </c>
      <c r="C12" s="75">
        <v>25341.160000000003</v>
      </c>
      <c r="D12" s="75">
        <v>613076.82000000007</v>
      </c>
      <c r="E12" s="75">
        <v>413290.8</v>
      </c>
      <c r="F12" s="75">
        <v>413290.8</v>
      </c>
      <c r="G12" s="75">
        <v>199786.02000000005</v>
      </c>
    </row>
    <row r="13" spans="1:7" x14ac:dyDescent="0.25">
      <c r="A13" s="64" t="s">
        <v>557</v>
      </c>
      <c r="B13" s="75">
        <v>15325869.119999999</v>
      </c>
      <c r="C13" s="75">
        <v>0</v>
      </c>
      <c r="D13" s="75">
        <v>15325869.119999999</v>
      </c>
      <c r="E13" s="75">
        <v>10361684.970000001</v>
      </c>
      <c r="F13" s="75">
        <v>10274890.48</v>
      </c>
      <c r="G13" s="75">
        <v>4964184.1499999985</v>
      </c>
    </row>
    <row r="14" spans="1:7" x14ac:dyDescent="0.25">
      <c r="A14" s="64" t="s">
        <v>558</v>
      </c>
      <c r="B14" s="75">
        <v>18439688.870000001</v>
      </c>
      <c r="C14" s="75">
        <v>17306805.859999999</v>
      </c>
      <c r="D14" s="75">
        <v>35746494.730000004</v>
      </c>
      <c r="E14" s="75">
        <v>27813755.469999999</v>
      </c>
      <c r="F14" s="75">
        <v>27813755.469999999</v>
      </c>
      <c r="G14" s="75">
        <v>7932739.2600000016</v>
      </c>
    </row>
    <row r="15" spans="1:7" x14ac:dyDescent="0.25">
      <c r="A15" s="64" t="s">
        <v>559</v>
      </c>
      <c r="B15" s="75">
        <v>4555830.78</v>
      </c>
      <c r="C15" s="75">
        <v>103890.32000000007</v>
      </c>
      <c r="D15" s="75">
        <v>4659721.1000000006</v>
      </c>
      <c r="E15" s="75">
        <v>3115534.41</v>
      </c>
      <c r="F15" s="75">
        <v>3115534.41</v>
      </c>
      <c r="G15" s="75">
        <v>1544186.6900000002</v>
      </c>
    </row>
    <row r="16" spans="1:7" x14ac:dyDescent="0.25">
      <c r="A16" s="64" t="s">
        <v>560</v>
      </c>
      <c r="B16" s="75">
        <v>1775555.64</v>
      </c>
      <c r="C16" s="75">
        <v>168103.69000000003</v>
      </c>
      <c r="D16" s="75">
        <v>1943659.3299999998</v>
      </c>
      <c r="E16" s="75">
        <v>1235458.67</v>
      </c>
      <c r="F16" s="75">
        <v>1235458.67</v>
      </c>
      <c r="G16" s="75">
        <v>708200.66</v>
      </c>
    </row>
    <row r="17" spans="1:7" x14ac:dyDescent="0.25">
      <c r="A17" s="64" t="s">
        <v>561</v>
      </c>
      <c r="B17" s="75">
        <v>71772557.189999998</v>
      </c>
      <c r="C17" s="75">
        <v>-1274093.9600000009</v>
      </c>
      <c r="D17" s="75">
        <v>70498463.229999989</v>
      </c>
      <c r="E17" s="75">
        <v>47828105.649999999</v>
      </c>
      <c r="F17" s="75">
        <v>46421237.100000001</v>
      </c>
      <c r="G17" s="75">
        <v>22670357.579999998</v>
      </c>
    </row>
    <row r="18" spans="1:7" x14ac:dyDescent="0.25">
      <c r="A18" s="64" t="s">
        <v>562</v>
      </c>
      <c r="B18" s="75">
        <v>1594084.17</v>
      </c>
      <c r="C18" s="75">
        <v>19332.62000000001</v>
      </c>
      <c r="D18" s="75">
        <v>1613416.79</v>
      </c>
      <c r="E18" s="75">
        <v>1088673.69</v>
      </c>
      <c r="F18" s="75">
        <v>1088673.69</v>
      </c>
      <c r="G18" s="75">
        <v>524743.1</v>
      </c>
    </row>
    <row r="19" spans="1:7" x14ac:dyDescent="0.25">
      <c r="A19" s="64" t="s">
        <v>563</v>
      </c>
      <c r="B19" s="75">
        <v>1170770.48</v>
      </c>
      <c r="C19" s="75">
        <v>-22003.14</v>
      </c>
      <c r="D19" s="75">
        <v>1148767.3400000001</v>
      </c>
      <c r="E19" s="75">
        <v>762490.77</v>
      </c>
      <c r="F19" s="75">
        <v>762490.77</v>
      </c>
      <c r="G19" s="75">
        <v>386276.56999999995</v>
      </c>
    </row>
    <row r="20" spans="1:7" x14ac:dyDescent="0.25">
      <c r="A20" s="64" t="s">
        <v>564</v>
      </c>
      <c r="B20" s="75">
        <v>1081180.45</v>
      </c>
      <c r="C20" s="75">
        <v>-92586.760000000009</v>
      </c>
      <c r="D20" s="75">
        <v>988593.69</v>
      </c>
      <c r="E20" s="75">
        <v>599253.64</v>
      </c>
      <c r="F20" s="75">
        <v>599253.64</v>
      </c>
      <c r="G20" s="75">
        <v>389340.04999999993</v>
      </c>
    </row>
    <row r="21" spans="1:7" x14ac:dyDescent="0.25">
      <c r="A21" s="64" t="s">
        <v>565</v>
      </c>
      <c r="B21" s="75">
        <v>59146590.509999998</v>
      </c>
      <c r="C21" s="75">
        <v>-3470817.8999999994</v>
      </c>
      <c r="D21" s="75">
        <v>55675772.609999999</v>
      </c>
      <c r="E21" s="75">
        <v>34827519.600000001</v>
      </c>
      <c r="F21" s="75">
        <v>34827519.600000001</v>
      </c>
      <c r="G21" s="75">
        <v>20848253.009999998</v>
      </c>
    </row>
    <row r="22" spans="1:7" x14ac:dyDescent="0.25">
      <c r="A22" s="64" t="s">
        <v>566</v>
      </c>
      <c r="B22" s="75">
        <v>7951079.2400000002</v>
      </c>
      <c r="C22" s="75">
        <v>-747605.34000000008</v>
      </c>
      <c r="D22" s="75">
        <v>7203473.9000000004</v>
      </c>
      <c r="E22" s="75">
        <v>4295690.01</v>
      </c>
      <c r="F22" s="75">
        <v>4295690.01</v>
      </c>
      <c r="G22" s="75">
        <v>2907783.8900000006</v>
      </c>
    </row>
    <row r="23" spans="1:7" x14ac:dyDescent="0.25">
      <c r="A23" s="64" t="s">
        <v>567</v>
      </c>
      <c r="B23" s="75">
        <v>2071345.54</v>
      </c>
      <c r="C23" s="75">
        <v>-128595.68</v>
      </c>
      <c r="D23" s="75">
        <v>1942749.86</v>
      </c>
      <c r="E23" s="75">
        <v>1222270.19</v>
      </c>
      <c r="F23" s="75">
        <v>1222270.19</v>
      </c>
      <c r="G23" s="75">
        <v>720479.67000000016</v>
      </c>
    </row>
    <row r="24" spans="1:7" x14ac:dyDescent="0.25">
      <c r="A24" s="64" t="s">
        <v>568</v>
      </c>
      <c r="B24" s="75">
        <v>3554429.12</v>
      </c>
      <c r="C24" s="75">
        <v>67804.86</v>
      </c>
      <c r="D24" s="75">
        <v>3622233.98</v>
      </c>
      <c r="E24" s="75">
        <v>1884846.49</v>
      </c>
      <c r="F24" s="75">
        <v>1884846.49</v>
      </c>
      <c r="G24" s="75">
        <v>1737387.4900000002</v>
      </c>
    </row>
    <row r="25" spans="1:7" x14ac:dyDescent="0.25">
      <c r="A25" s="64" t="s">
        <v>569</v>
      </c>
      <c r="B25" s="75">
        <v>9563634.3200000003</v>
      </c>
      <c r="C25" s="75">
        <v>-286756.05000000005</v>
      </c>
      <c r="D25" s="75">
        <v>9276878.2699999996</v>
      </c>
      <c r="E25" s="75">
        <v>6097059.5300000003</v>
      </c>
      <c r="F25" s="75">
        <v>6097059.5300000003</v>
      </c>
      <c r="G25" s="75">
        <v>3179818.74</v>
      </c>
    </row>
    <row r="26" spans="1:7" x14ac:dyDescent="0.25">
      <c r="A26" s="64" t="s">
        <v>570</v>
      </c>
      <c r="B26" s="75">
        <v>511181.65</v>
      </c>
      <c r="C26" s="75">
        <v>-17380.129999999997</v>
      </c>
      <c r="D26" s="75">
        <v>493801.52</v>
      </c>
      <c r="E26" s="75">
        <v>329659.82</v>
      </c>
      <c r="F26" s="75">
        <v>329659.82</v>
      </c>
      <c r="G26" s="75">
        <v>164141.70000000001</v>
      </c>
    </row>
    <row r="27" spans="1:7" x14ac:dyDescent="0.25">
      <c r="A27" s="64" t="s">
        <v>571</v>
      </c>
      <c r="B27" s="75">
        <v>2936339.54</v>
      </c>
      <c r="C27" s="75">
        <v>-3761.9599999999919</v>
      </c>
      <c r="D27" s="75">
        <v>2932577.58</v>
      </c>
      <c r="E27" s="75">
        <v>1838265.71</v>
      </c>
      <c r="F27" s="75">
        <v>1838265.71</v>
      </c>
      <c r="G27" s="75">
        <v>1094311.8700000001</v>
      </c>
    </row>
    <row r="28" spans="1:7" x14ac:dyDescent="0.25">
      <c r="A28" s="64" t="s">
        <v>572</v>
      </c>
      <c r="B28" s="75">
        <v>1442183.47</v>
      </c>
      <c r="C28" s="75">
        <v>77448.19</v>
      </c>
      <c r="D28" s="75">
        <v>1519631.66</v>
      </c>
      <c r="E28" s="75">
        <v>1044937.14</v>
      </c>
      <c r="F28" s="75">
        <v>1044937.14</v>
      </c>
      <c r="G28" s="75">
        <v>474694.51999999996</v>
      </c>
    </row>
    <row r="29" spans="1:7" x14ac:dyDescent="0.25">
      <c r="A29" s="64" t="s">
        <v>573</v>
      </c>
      <c r="B29" s="75">
        <v>5481669.8399999999</v>
      </c>
      <c r="C29" s="75">
        <v>-171242.68</v>
      </c>
      <c r="D29" s="75">
        <v>5310427.16</v>
      </c>
      <c r="E29" s="75">
        <v>3208488.32</v>
      </c>
      <c r="F29" s="75">
        <v>3208488.32</v>
      </c>
      <c r="G29" s="75">
        <v>2101938.84</v>
      </c>
    </row>
    <row r="30" spans="1:7" x14ac:dyDescent="0.25">
      <c r="A30" s="64" t="s">
        <v>574</v>
      </c>
      <c r="B30" s="75">
        <v>1804135.13</v>
      </c>
      <c r="C30" s="75">
        <v>-35838.209999999992</v>
      </c>
      <c r="D30" s="75">
        <v>1768296.92</v>
      </c>
      <c r="E30" s="75">
        <v>1165348.8999999999</v>
      </c>
      <c r="F30" s="75">
        <v>1165348.8999999999</v>
      </c>
      <c r="G30" s="75">
        <v>602948.02</v>
      </c>
    </row>
    <row r="31" spans="1:7" x14ac:dyDescent="0.25">
      <c r="A31" s="64" t="s">
        <v>575</v>
      </c>
      <c r="B31" s="75">
        <v>3746772.15</v>
      </c>
      <c r="C31" s="75">
        <v>44799.070000000036</v>
      </c>
      <c r="D31" s="75">
        <v>3791571.2199999997</v>
      </c>
      <c r="E31" s="75">
        <v>2403246.2599999998</v>
      </c>
      <c r="F31" s="75">
        <v>2403246.2599999998</v>
      </c>
      <c r="G31" s="75">
        <v>1388324.9600000002</v>
      </c>
    </row>
    <row r="32" spans="1:7" x14ac:dyDescent="0.25">
      <c r="A32" s="64" t="s">
        <v>576</v>
      </c>
      <c r="B32" s="75">
        <v>582194.22</v>
      </c>
      <c r="C32" s="75">
        <v>0</v>
      </c>
      <c r="D32" s="75">
        <v>582194.22</v>
      </c>
      <c r="E32" s="75">
        <v>366563.85</v>
      </c>
      <c r="F32" s="75">
        <v>366563.85</v>
      </c>
      <c r="G32" s="75">
        <v>215630.37</v>
      </c>
    </row>
    <row r="33" spans="1:7" x14ac:dyDescent="0.25">
      <c r="A33" s="64" t="s">
        <v>577</v>
      </c>
      <c r="B33" s="75">
        <v>1921382.57</v>
      </c>
      <c r="C33" s="75">
        <v>630982.30000000005</v>
      </c>
      <c r="D33" s="75">
        <v>2552364.87</v>
      </c>
      <c r="E33" s="75">
        <v>1848295.28</v>
      </c>
      <c r="F33" s="75">
        <v>1848295.28</v>
      </c>
      <c r="G33" s="75">
        <v>704069.59000000008</v>
      </c>
    </row>
    <row r="34" spans="1:7" x14ac:dyDescent="0.25">
      <c r="A34" s="64" t="s">
        <v>578</v>
      </c>
      <c r="B34" s="75">
        <v>1376251.79</v>
      </c>
      <c r="C34" s="75">
        <v>31060.670000000006</v>
      </c>
      <c r="D34" s="75">
        <v>1407312.46</v>
      </c>
      <c r="E34" s="75">
        <v>821360.28</v>
      </c>
      <c r="F34" s="75">
        <v>821360.28</v>
      </c>
      <c r="G34" s="75">
        <v>585952.18000000005</v>
      </c>
    </row>
    <row r="35" spans="1:7" x14ac:dyDescent="0.25">
      <c r="A35" s="64" t="s">
        <v>579</v>
      </c>
      <c r="B35" s="75">
        <v>14091452.460000001</v>
      </c>
      <c r="C35" s="75">
        <v>1674152.3600000013</v>
      </c>
      <c r="D35" s="75">
        <v>15765604.820000002</v>
      </c>
      <c r="E35" s="75">
        <v>14213144.390000001</v>
      </c>
      <c r="F35" s="75">
        <v>14213144.390000001</v>
      </c>
      <c r="G35" s="75">
        <v>1552460.4300000016</v>
      </c>
    </row>
    <row r="36" spans="1:7" x14ac:dyDescent="0.25">
      <c r="A36" s="64" t="s">
        <v>580</v>
      </c>
      <c r="B36" s="75">
        <v>9926316.1899999995</v>
      </c>
      <c r="C36" s="75">
        <v>-5216737.4099999992</v>
      </c>
      <c r="D36" s="75">
        <v>4709578.78</v>
      </c>
      <c r="E36" s="75">
        <v>2983357.24</v>
      </c>
      <c r="F36" s="75">
        <v>2983357.24</v>
      </c>
      <c r="G36" s="75">
        <v>1726221.54</v>
      </c>
    </row>
    <row r="37" spans="1:7" x14ac:dyDescent="0.25">
      <c r="A37" s="64" t="s">
        <v>581</v>
      </c>
      <c r="B37" s="75">
        <v>4176401.84</v>
      </c>
      <c r="C37" s="75">
        <v>-78584.569999999978</v>
      </c>
      <c r="D37" s="75">
        <v>4097817.27</v>
      </c>
      <c r="E37" s="75">
        <v>2703716.87</v>
      </c>
      <c r="F37" s="75">
        <v>2703716.87</v>
      </c>
      <c r="G37" s="75">
        <v>1394100.3999999997</v>
      </c>
    </row>
    <row r="38" spans="1:7" x14ac:dyDescent="0.25">
      <c r="A38" s="64" t="s">
        <v>582</v>
      </c>
      <c r="B38" s="75">
        <v>2110452.98</v>
      </c>
      <c r="C38" s="75">
        <v>30268.83</v>
      </c>
      <c r="D38" s="75">
        <v>2140721.81</v>
      </c>
      <c r="E38" s="75">
        <v>1462893</v>
      </c>
      <c r="F38" s="75">
        <v>1462893</v>
      </c>
      <c r="G38" s="75">
        <v>677828.80999999994</v>
      </c>
    </row>
    <row r="39" spans="1:7" x14ac:dyDescent="0.25">
      <c r="A39" s="64" t="s">
        <v>583</v>
      </c>
      <c r="B39" s="75">
        <v>0</v>
      </c>
      <c r="C39" s="75">
        <v>873272.53</v>
      </c>
      <c r="D39" s="75">
        <v>873272.53</v>
      </c>
      <c r="E39" s="75">
        <v>539068.44999999995</v>
      </c>
      <c r="F39" s="75">
        <v>539068.44999999995</v>
      </c>
      <c r="G39" s="75">
        <v>334204.08000000007</v>
      </c>
    </row>
    <row r="40" spans="1:7" x14ac:dyDescent="0.25">
      <c r="A40" s="64" t="s">
        <v>584</v>
      </c>
      <c r="B40" s="75">
        <v>1130479.6399999999</v>
      </c>
      <c r="C40" s="75">
        <v>-9747.6199999999953</v>
      </c>
      <c r="D40" s="75">
        <v>1120732.02</v>
      </c>
      <c r="E40" s="75">
        <v>709006.43</v>
      </c>
      <c r="F40" s="75">
        <v>709006.43</v>
      </c>
      <c r="G40" s="75">
        <v>411725.58999999985</v>
      </c>
    </row>
    <row r="41" spans="1:7" x14ac:dyDescent="0.25">
      <c r="A41" s="64" t="s">
        <v>585</v>
      </c>
      <c r="B41" s="75">
        <v>13083472.32</v>
      </c>
      <c r="C41" s="75">
        <v>33667686.140000001</v>
      </c>
      <c r="D41" s="75">
        <v>46751158.460000001</v>
      </c>
      <c r="E41" s="75">
        <v>31343408.23</v>
      </c>
      <c r="F41" s="75">
        <v>31343408.23</v>
      </c>
      <c r="G41" s="75">
        <v>15407750.23</v>
      </c>
    </row>
    <row r="42" spans="1:7" x14ac:dyDescent="0.25">
      <c r="A42" s="64" t="s">
        <v>586</v>
      </c>
      <c r="B42" s="75">
        <v>3250070.62</v>
      </c>
      <c r="C42" s="75">
        <v>322867.67000000004</v>
      </c>
      <c r="D42" s="75">
        <v>3572938.29</v>
      </c>
      <c r="E42" s="75">
        <v>1240418.8799999999</v>
      </c>
      <c r="F42" s="75">
        <v>1240418.8799999999</v>
      </c>
      <c r="G42" s="75">
        <v>2332519.41</v>
      </c>
    </row>
    <row r="43" spans="1:7" x14ac:dyDescent="0.25">
      <c r="A43" s="64" t="s">
        <v>587</v>
      </c>
      <c r="B43" s="75">
        <v>2299450.9700000002</v>
      </c>
      <c r="C43" s="75">
        <v>-28382.990000000005</v>
      </c>
      <c r="D43" s="75">
        <v>2271067.98</v>
      </c>
      <c r="E43" s="75">
        <v>1520937.93</v>
      </c>
      <c r="F43" s="75">
        <v>1520937.93</v>
      </c>
      <c r="G43" s="75">
        <v>750130.05000000028</v>
      </c>
    </row>
    <row r="44" spans="1:7" x14ac:dyDescent="0.25">
      <c r="A44" s="64" t="s">
        <v>588</v>
      </c>
      <c r="B44" s="75">
        <v>5635265.0499999998</v>
      </c>
      <c r="C44" s="75">
        <v>3476169.16</v>
      </c>
      <c r="D44" s="75">
        <v>9111434.2100000009</v>
      </c>
      <c r="E44" s="75">
        <v>4323505.6500000004</v>
      </c>
      <c r="F44" s="75">
        <v>4323505.6500000004</v>
      </c>
      <c r="G44" s="75">
        <v>4787928.5599999996</v>
      </c>
    </row>
    <row r="45" spans="1:7" x14ac:dyDescent="0.25">
      <c r="A45" s="64" t="s">
        <v>589</v>
      </c>
      <c r="B45" s="75">
        <v>1418380</v>
      </c>
      <c r="C45" s="75">
        <v>578083.15</v>
      </c>
      <c r="D45" s="75">
        <v>1996463.15</v>
      </c>
      <c r="E45" s="75">
        <v>1908332</v>
      </c>
      <c r="F45" s="75">
        <v>1908332</v>
      </c>
      <c r="G45" s="75">
        <v>88131.150000000023</v>
      </c>
    </row>
    <row r="46" spans="1:7" x14ac:dyDescent="0.25">
      <c r="A46" s="64"/>
      <c r="B46" s="75"/>
      <c r="C46" s="75"/>
      <c r="D46" s="75"/>
      <c r="E46" s="75"/>
      <c r="F46" s="75"/>
      <c r="G46" s="75"/>
    </row>
    <row r="47" spans="1:7" x14ac:dyDescent="0.25">
      <c r="A47" s="64"/>
      <c r="B47" s="75"/>
      <c r="C47" s="75"/>
      <c r="D47" s="75"/>
      <c r="E47" s="75"/>
      <c r="F47" s="75"/>
      <c r="G47" s="75"/>
    </row>
    <row r="48" spans="1:7" x14ac:dyDescent="0.25">
      <c r="A48" s="32" t="s">
        <v>145</v>
      </c>
      <c r="B48" s="50"/>
      <c r="C48" s="50"/>
      <c r="D48" s="50"/>
      <c r="E48" s="50"/>
      <c r="F48" s="50"/>
      <c r="G48" s="50"/>
    </row>
    <row r="49" spans="1:7" x14ac:dyDescent="0.25">
      <c r="A49" s="3" t="s">
        <v>370</v>
      </c>
      <c r="B49" s="4">
        <f>SUM(B50:B57)</f>
        <v>276181274.49000001</v>
      </c>
      <c r="C49" s="4">
        <f t="shared" ref="C49:G49" si="1">SUM(C50:C57)</f>
        <v>26720175.060000006</v>
      </c>
      <c r="D49" s="4">
        <f t="shared" si="1"/>
        <v>302901449.55000001</v>
      </c>
      <c r="E49" s="4">
        <f t="shared" si="1"/>
        <v>176432870.09999999</v>
      </c>
      <c r="F49" s="4">
        <f t="shared" si="1"/>
        <v>176418248.40000001</v>
      </c>
      <c r="G49" s="4">
        <f t="shared" si="1"/>
        <v>126468579.45000002</v>
      </c>
    </row>
    <row r="50" spans="1:7" x14ac:dyDescent="0.25">
      <c r="A50" s="64" t="s">
        <v>590</v>
      </c>
      <c r="B50" s="75">
        <v>45456532.25</v>
      </c>
      <c r="C50" s="75">
        <v>170538.11000000004</v>
      </c>
      <c r="D50" s="75">
        <v>45627070.359999999</v>
      </c>
      <c r="E50" s="75">
        <v>45316061.759999998</v>
      </c>
      <c r="F50" s="75">
        <v>45316061.759999998</v>
      </c>
      <c r="G50" s="75">
        <v>311008.60000000213</v>
      </c>
    </row>
    <row r="51" spans="1:7" x14ac:dyDescent="0.25">
      <c r="A51" s="64" t="s">
        <v>591</v>
      </c>
      <c r="B51" s="75">
        <v>0</v>
      </c>
      <c r="C51" s="75">
        <v>1150126.5900000001</v>
      </c>
      <c r="D51" s="75">
        <v>1150126.5900000001</v>
      </c>
      <c r="E51" s="75">
        <v>0</v>
      </c>
      <c r="F51" s="75">
        <v>0</v>
      </c>
      <c r="G51" s="75">
        <v>1150126.5900000001</v>
      </c>
    </row>
    <row r="52" spans="1:7" x14ac:dyDescent="0.25">
      <c r="A52" s="64" t="s">
        <v>592</v>
      </c>
      <c r="B52" s="75">
        <v>42947381.240000002</v>
      </c>
      <c r="C52" s="75">
        <v>0</v>
      </c>
      <c r="D52" s="75">
        <v>42947381.240000002</v>
      </c>
      <c r="E52" s="75">
        <v>31393813.559999999</v>
      </c>
      <c r="F52" s="75">
        <v>31393813.559999999</v>
      </c>
      <c r="G52" s="75">
        <v>11553567.680000003</v>
      </c>
    </row>
    <row r="53" spans="1:7" x14ac:dyDescent="0.25">
      <c r="A53" s="64" t="s">
        <v>552</v>
      </c>
      <c r="B53" s="75">
        <v>0</v>
      </c>
      <c r="C53" s="75">
        <v>-15095062</v>
      </c>
      <c r="D53" s="75">
        <v>-15095062</v>
      </c>
      <c r="E53" s="75">
        <v>0</v>
      </c>
      <c r="F53" s="75">
        <v>0</v>
      </c>
      <c r="G53" s="75">
        <v>-15095062</v>
      </c>
    </row>
    <row r="54" spans="1:7" x14ac:dyDescent="0.25">
      <c r="A54" s="64" t="s">
        <v>550</v>
      </c>
      <c r="B54" s="75">
        <v>75920000</v>
      </c>
      <c r="C54" s="75">
        <v>801100.23000000417</v>
      </c>
      <c r="D54" s="75">
        <v>76721100.230000004</v>
      </c>
      <c r="E54" s="75">
        <v>32914716.199999999</v>
      </c>
      <c r="F54" s="75">
        <v>32900094.5</v>
      </c>
      <c r="G54" s="75">
        <v>43806384.030000001</v>
      </c>
    </row>
    <row r="55" spans="1:7" x14ac:dyDescent="0.25">
      <c r="A55" s="64" t="s">
        <v>551</v>
      </c>
      <c r="B55" s="75">
        <v>87316221</v>
      </c>
      <c r="C55" s="75">
        <v>11922882.320000002</v>
      </c>
      <c r="D55" s="75">
        <v>99239103.320000008</v>
      </c>
      <c r="E55" s="75">
        <v>64879148.43</v>
      </c>
      <c r="F55" s="75">
        <v>64879148.43</v>
      </c>
      <c r="G55" s="75">
        <v>34359954.890000001</v>
      </c>
    </row>
    <row r="56" spans="1:7" x14ac:dyDescent="0.25">
      <c r="A56" s="64" t="s">
        <v>552</v>
      </c>
      <c r="B56" s="75">
        <v>24541140</v>
      </c>
      <c r="C56" s="75">
        <v>16460012</v>
      </c>
      <c r="D56" s="75">
        <v>41001152</v>
      </c>
      <c r="E56" s="75">
        <v>1907630.15</v>
      </c>
      <c r="F56" s="75">
        <v>1907630.15</v>
      </c>
      <c r="G56" s="75">
        <v>39093521.850000001</v>
      </c>
    </row>
    <row r="57" spans="1:7" x14ac:dyDescent="0.25">
      <c r="A57" s="64" t="s">
        <v>553</v>
      </c>
      <c r="B57" s="75">
        <v>0</v>
      </c>
      <c r="C57" s="75">
        <v>11310577.810000001</v>
      </c>
      <c r="D57" s="75">
        <v>11310577.810000001</v>
      </c>
      <c r="E57" s="75">
        <v>21500</v>
      </c>
      <c r="F57" s="75">
        <v>21500</v>
      </c>
      <c r="G57" s="75">
        <v>11289077.810000001</v>
      </c>
    </row>
    <row r="58" spans="1:7" x14ac:dyDescent="0.25">
      <c r="A58" s="64"/>
      <c r="B58" s="75"/>
      <c r="C58" s="75"/>
      <c r="D58" s="75"/>
      <c r="E58" s="75"/>
      <c r="F58" s="75"/>
      <c r="G58" s="75"/>
    </row>
    <row r="59" spans="1:7" x14ac:dyDescent="0.25">
      <c r="A59" s="64"/>
      <c r="B59" s="75"/>
      <c r="C59" s="75"/>
      <c r="D59" s="75"/>
      <c r="E59" s="75"/>
      <c r="F59" s="75"/>
      <c r="G59" s="75"/>
    </row>
    <row r="60" spans="1:7" x14ac:dyDescent="0.25">
      <c r="A60" s="64"/>
      <c r="B60" s="75"/>
      <c r="C60" s="75"/>
      <c r="D60" s="75"/>
      <c r="E60" s="75"/>
      <c r="F60" s="75"/>
      <c r="G60" s="75"/>
    </row>
    <row r="61" spans="1:7" x14ac:dyDescent="0.25">
      <c r="A61" s="64"/>
      <c r="B61" s="75"/>
      <c r="C61" s="75"/>
      <c r="D61" s="75"/>
      <c r="E61" s="75"/>
      <c r="F61" s="75"/>
      <c r="G61" s="75"/>
    </row>
    <row r="62" spans="1:7" x14ac:dyDescent="0.25">
      <c r="A62" s="32" t="s">
        <v>145</v>
      </c>
      <c r="B62" s="50"/>
      <c r="C62" s="50"/>
      <c r="D62" s="50"/>
      <c r="E62" s="50"/>
      <c r="F62" s="50"/>
      <c r="G62" s="50"/>
    </row>
    <row r="63" spans="1:7" x14ac:dyDescent="0.25">
      <c r="A63" s="3" t="s">
        <v>366</v>
      </c>
      <c r="B63" s="4">
        <f t="shared" ref="B63:G63" si="2">SUM(B49,B9)</f>
        <v>555318172.27999997</v>
      </c>
      <c r="C63" s="4">
        <f t="shared" si="2"/>
        <v>74196391.070000008</v>
      </c>
      <c r="D63" s="4">
        <f t="shared" si="2"/>
        <v>629514563.35000014</v>
      </c>
      <c r="E63" s="4">
        <f t="shared" si="2"/>
        <v>396212581.86000001</v>
      </c>
      <c r="F63" s="4">
        <f t="shared" si="2"/>
        <v>394704297.12</v>
      </c>
      <c r="G63" s="4">
        <f t="shared" si="2"/>
        <v>233301981.49000007</v>
      </c>
    </row>
    <row r="64" spans="1:7" x14ac:dyDescent="0.25">
      <c r="A64" s="56"/>
      <c r="B64" s="56"/>
      <c r="C64" s="56"/>
      <c r="D64" s="56"/>
      <c r="E64" s="56"/>
      <c r="F64" s="56"/>
      <c r="G64" s="56"/>
    </row>
  </sheetData>
  <mergeCells count="4">
    <mergeCell ref="A7:A8"/>
    <mergeCell ref="B7:F7"/>
    <mergeCell ref="G7:G8"/>
    <mergeCell ref="A1:G1"/>
  </mergeCells>
  <dataValidations disablePrompts="1" count="1">
    <dataValidation type="decimal" allowBlank="1" showInputMessage="1" showErrorMessage="1" sqref="B62:G63 B9:G9 B48:G49" xr:uid="{00000000-0002-0000-06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ignoredErrors>
    <ignoredError sqref="B9:G9 B48:G48 B62:G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topLeftCell="A34" zoomScale="62" zoomScaleNormal="94" workbookViewId="0">
      <selection sqref="A1:G78"/>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8" t="s">
        <v>371</v>
      </c>
      <c r="B1" s="179"/>
      <c r="C1" s="179"/>
      <c r="D1" s="179"/>
      <c r="E1" s="179"/>
      <c r="F1" s="179"/>
      <c r="G1" s="179"/>
    </row>
    <row r="2" spans="1:7" x14ac:dyDescent="0.25">
      <c r="A2" s="112" t="str">
        <f>'Formato 1'!A2</f>
        <v>MUNICIPIO DE ACAMBARO, GTO.</v>
      </c>
      <c r="B2" s="113"/>
      <c r="C2" s="113"/>
      <c r="D2" s="113"/>
      <c r="E2" s="113"/>
      <c r="F2" s="113"/>
      <c r="G2" s="114"/>
    </row>
    <row r="3" spans="1:7" x14ac:dyDescent="0.25">
      <c r="A3" s="115" t="s">
        <v>372</v>
      </c>
      <c r="B3" s="116"/>
      <c r="C3" s="116"/>
      <c r="D3" s="116"/>
      <c r="E3" s="116"/>
      <c r="F3" s="116"/>
      <c r="G3" s="117"/>
    </row>
    <row r="4" spans="1:7" x14ac:dyDescent="0.25">
      <c r="A4" s="115" t="s">
        <v>373</v>
      </c>
      <c r="B4" s="116"/>
      <c r="C4" s="116"/>
      <c r="D4" s="116"/>
      <c r="E4" s="116"/>
      <c r="F4" s="116"/>
      <c r="G4" s="117"/>
    </row>
    <row r="5" spans="1:7" x14ac:dyDescent="0.25">
      <c r="A5" s="115" t="str">
        <f>'Formato 3'!A4</f>
        <v>DEL 1 DE ENERO DEL 2024 AL 30 DE SEPTIEMBRE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7" t="s">
        <v>4</v>
      </c>
      <c r="B7" s="175" t="s">
        <v>285</v>
      </c>
      <c r="C7" s="176"/>
      <c r="D7" s="176"/>
      <c r="E7" s="176"/>
      <c r="F7" s="177"/>
      <c r="G7" s="171" t="s">
        <v>374</v>
      </c>
    </row>
    <row r="8" spans="1:7" ht="30" x14ac:dyDescent="0.25">
      <c r="A8" s="168"/>
      <c r="B8" s="26" t="s">
        <v>287</v>
      </c>
      <c r="C8" s="7" t="s">
        <v>375</v>
      </c>
      <c r="D8" s="26" t="s">
        <v>289</v>
      </c>
      <c r="E8" s="26" t="s">
        <v>175</v>
      </c>
      <c r="F8" s="33" t="s">
        <v>192</v>
      </c>
      <c r="G8" s="170"/>
    </row>
    <row r="9" spans="1:7" ht="16.5" customHeight="1" x14ac:dyDescent="0.25">
      <c r="A9" s="27" t="s">
        <v>376</v>
      </c>
      <c r="B9" s="31">
        <f>SUM(B10,B19,B27,B37)</f>
        <v>367540811.27999997</v>
      </c>
      <c r="C9" s="31">
        <f t="shared" ref="C9:G9" si="0">SUM(C10,C19,C27,C37)</f>
        <v>33701818.710000008</v>
      </c>
      <c r="D9" s="31">
        <f t="shared" si="0"/>
        <v>401242629.98999989</v>
      </c>
      <c r="E9" s="31">
        <f t="shared" si="0"/>
        <v>296489587.07999992</v>
      </c>
      <c r="F9" s="31">
        <f t="shared" si="0"/>
        <v>294995924.0399999</v>
      </c>
      <c r="G9" s="31">
        <f t="shared" si="0"/>
        <v>104753042.91</v>
      </c>
    </row>
    <row r="10" spans="1:7" ht="15" customHeight="1" x14ac:dyDescent="0.25">
      <c r="A10" s="59" t="s">
        <v>377</v>
      </c>
      <c r="B10" s="48">
        <f>SUM(B11:B18)</f>
        <v>207102750.02000001</v>
      </c>
      <c r="C10" s="48">
        <f t="shared" ref="C10:G10" si="1">SUM(C11:C18)</f>
        <v>11687407.609999999</v>
      </c>
      <c r="D10" s="48">
        <f t="shared" si="1"/>
        <v>218790157.63</v>
      </c>
      <c r="E10" s="48">
        <f t="shared" si="1"/>
        <v>147018619.80000004</v>
      </c>
      <c r="F10" s="48">
        <f t="shared" si="1"/>
        <v>145524956.76000002</v>
      </c>
      <c r="G10" s="48">
        <f t="shared" si="1"/>
        <v>71771537.829999968</v>
      </c>
    </row>
    <row r="11" spans="1:7" x14ac:dyDescent="0.25">
      <c r="A11" s="78" t="s">
        <v>378</v>
      </c>
      <c r="B11" s="48">
        <v>2143969.1399999997</v>
      </c>
      <c r="C11" s="48">
        <v>-69064.33</v>
      </c>
      <c r="D11" s="48">
        <v>2074904.8099999996</v>
      </c>
      <c r="E11" s="48">
        <v>1268197.2400000002</v>
      </c>
      <c r="F11" s="48">
        <v>1268197.2400000002</v>
      </c>
      <c r="G11" s="48">
        <f>D11-E11</f>
        <v>806707.56999999937</v>
      </c>
    </row>
    <row r="12" spans="1:7" x14ac:dyDescent="0.25">
      <c r="A12" s="78" t="s">
        <v>379</v>
      </c>
      <c r="B12" s="48">
        <v>3508644.26</v>
      </c>
      <c r="C12" s="48">
        <v>134135.5100000001</v>
      </c>
      <c r="D12" s="48">
        <v>3642779.77</v>
      </c>
      <c r="E12" s="48">
        <v>2450153.9400000009</v>
      </c>
      <c r="F12" s="48">
        <v>2450153.9400000009</v>
      </c>
      <c r="G12" s="48">
        <f t="shared" ref="G12:G41" si="2">D12-E12</f>
        <v>1192625.8299999991</v>
      </c>
    </row>
    <row r="13" spans="1:7" x14ac:dyDescent="0.25">
      <c r="A13" s="78" t="s">
        <v>380</v>
      </c>
      <c r="B13" s="48">
        <v>40096944.410000004</v>
      </c>
      <c r="C13" s="48">
        <v>17578799.870000005</v>
      </c>
      <c r="D13" s="48">
        <v>57675744.280000009</v>
      </c>
      <c r="E13" s="48">
        <v>42526433.520000003</v>
      </c>
      <c r="F13" s="48">
        <v>42439639.030000009</v>
      </c>
      <c r="G13" s="48">
        <f t="shared" si="2"/>
        <v>15149310.760000005</v>
      </c>
    </row>
    <row r="14" spans="1:7" x14ac:dyDescent="0.25">
      <c r="A14" s="78" t="s">
        <v>381</v>
      </c>
      <c r="B14" s="48">
        <v>2936339.54</v>
      </c>
      <c r="C14" s="48">
        <v>-3761.9600000000137</v>
      </c>
      <c r="D14" s="48">
        <v>2932577.58</v>
      </c>
      <c r="E14" s="48">
        <v>1838265.71</v>
      </c>
      <c r="F14" s="48">
        <v>1838265.7100000002</v>
      </c>
      <c r="G14" s="48">
        <f t="shared" si="2"/>
        <v>1094311.8700000001</v>
      </c>
    </row>
    <row r="15" spans="1:7" x14ac:dyDescent="0.25">
      <c r="A15" s="78" t="s">
        <v>382</v>
      </c>
      <c r="B15" s="48">
        <v>75618592.289999992</v>
      </c>
      <c r="C15" s="48">
        <v>-1369351.2400000049</v>
      </c>
      <c r="D15" s="48">
        <v>74249241.049999982</v>
      </c>
      <c r="E15" s="48">
        <v>50278523.750000022</v>
      </c>
      <c r="F15" s="48">
        <v>48871655.20000001</v>
      </c>
      <c r="G15" s="48">
        <f t="shared" si="2"/>
        <v>23970717.29999996</v>
      </c>
    </row>
    <row r="16" spans="1:7" x14ac:dyDescent="0.25">
      <c r="A16" s="78" t="s">
        <v>383</v>
      </c>
      <c r="B16" s="48">
        <v>0</v>
      </c>
      <c r="C16" s="48">
        <v>0</v>
      </c>
      <c r="D16" s="48">
        <v>0</v>
      </c>
      <c r="E16" s="48">
        <v>0</v>
      </c>
      <c r="F16" s="48">
        <v>0</v>
      </c>
      <c r="G16" s="48">
        <f t="shared" si="2"/>
        <v>0</v>
      </c>
    </row>
    <row r="17" spans="1:7" x14ac:dyDescent="0.25">
      <c r="A17" s="78" t="s">
        <v>384</v>
      </c>
      <c r="B17" s="48">
        <v>69169015.290000007</v>
      </c>
      <c r="C17" s="48">
        <v>-4347018.919999999</v>
      </c>
      <c r="D17" s="48">
        <v>64821996.370000005</v>
      </c>
      <c r="E17" s="48">
        <v>40345479.799999997</v>
      </c>
      <c r="F17" s="48">
        <v>40345479.800000004</v>
      </c>
      <c r="G17" s="48">
        <f t="shared" si="2"/>
        <v>24476516.570000008</v>
      </c>
    </row>
    <row r="18" spans="1:7" x14ac:dyDescent="0.25">
      <c r="A18" s="78" t="s">
        <v>385</v>
      </c>
      <c r="B18" s="48">
        <v>13629245.089999998</v>
      </c>
      <c r="C18" s="48">
        <v>-236331.31999999995</v>
      </c>
      <c r="D18" s="48">
        <v>13392913.769999998</v>
      </c>
      <c r="E18" s="48">
        <v>8311565.8399999999</v>
      </c>
      <c r="F18" s="48">
        <v>8311565.8399999999</v>
      </c>
      <c r="G18" s="48">
        <f t="shared" si="2"/>
        <v>5081347.9299999978</v>
      </c>
    </row>
    <row r="19" spans="1:7" x14ac:dyDescent="0.25">
      <c r="A19" s="59" t="s">
        <v>386</v>
      </c>
      <c r="B19" s="48">
        <f>SUM(B20:B26)</f>
        <v>100711111.53999993</v>
      </c>
      <c r="C19" s="48">
        <f t="shared" ref="C19:G19" si="3">SUM(C20:C26)</f>
        <v>31689194.090000004</v>
      </c>
      <c r="D19" s="48">
        <f t="shared" si="3"/>
        <v>132400305.62999994</v>
      </c>
      <c r="E19" s="48">
        <f t="shared" si="3"/>
        <v>106380242.3899999</v>
      </c>
      <c r="F19" s="48">
        <f t="shared" si="3"/>
        <v>106380242.3899999</v>
      </c>
      <c r="G19" s="48">
        <f t="shared" si="3"/>
        <v>26020063.240000043</v>
      </c>
    </row>
    <row r="20" spans="1:7" x14ac:dyDescent="0.25">
      <c r="A20" s="78" t="s">
        <v>524</v>
      </c>
      <c r="B20" s="48">
        <v>19322574.140000001</v>
      </c>
      <c r="C20" s="48">
        <v>-5393549.4699999979</v>
      </c>
      <c r="D20" s="48">
        <v>13929024.670000002</v>
      </c>
      <c r="E20" s="48">
        <v>8820087.459999999</v>
      </c>
      <c r="F20" s="48">
        <v>8820087.459999999</v>
      </c>
      <c r="G20" s="48">
        <f t="shared" si="2"/>
        <v>5108937.2100000028</v>
      </c>
    </row>
    <row r="21" spans="1:7" x14ac:dyDescent="0.25">
      <c r="A21" s="78" t="s">
        <v>387</v>
      </c>
      <c r="B21" s="48">
        <v>3746772.1499999994</v>
      </c>
      <c r="C21" s="48">
        <v>918071.60000000009</v>
      </c>
      <c r="D21" s="48">
        <v>4664843.75</v>
      </c>
      <c r="E21" s="48">
        <v>2942314.71</v>
      </c>
      <c r="F21" s="48">
        <v>2942314.71</v>
      </c>
      <c r="G21" s="48">
        <f t="shared" si="2"/>
        <v>1722529.04</v>
      </c>
    </row>
    <row r="22" spans="1:7" x14ac:dyDescent="0.25">
      <c r="A22" s="78" t="s">
        <v>388</v>
      </c>
      <c r="B22" s="48">
        <v>582194.22</v>
      </c>
      <c r="C22" s="48">
        <v>-2.2737367544323206E-12</v>
      </c>
      <c r="D22" s="48">
        <v>582194.22</v>
      </c>
      <c r="E22" s="48">
        <v>366563.85000000009</v>
      </c>
      <c r="F22" s="48">
        <v>366563.85000000009</v>
      </c>
      <c r="G22" s="48">
        <f t="shared" si="2"/>
        <v>215630.36999999988</v>
      </c>
    </row>
    <row r="23" spans="1:7" x14ac:dyDescent="0.25">
      <c r="A23" s="78" t="s">
        <v>389</v>
      </c>
      <c r="B23" s="48">
        <v>1921382.5700000003</v>
      </c>
      <c r="C23" s="48">
        <v>630982.30000000016</v>
      </c>
      <c r="D23" s="48">
        <v>2552364.8700000006</v>
      </c>
      <c r="E23" s="48">
        <v>1848295.28</v>
      </c>
      <c r="F23" s="48">
        <v>1848295.28</v>
      </c>
      <c r="G23" s="48">
        <f t="shared" si="2"/>
        <v>704069.59000000055</v>
      </c>
    </row>
    <row r="24" spans="1:7" x14ac:dyDescent="0.25">
      <c r="A24" s="78" t="s">
        <v>525</v>
      </c>
      <c r="B24" s="48">
        <v>0</v>
      </c>
      <c r="C24" s="48">
        <v>0</v>
      </c>
      <c r="D24" s="48">
        <v>0</v>
      </c>
      <c r="E24" s="48">
        <v>0</v>
      </c>
      <c r="F24" s="48">
        <v>0</v>
      </c>
      <c r="G24" s="48">
        <f t="shared" si="2"/>
        <v>0</v>
      </c>
    </row>
    <row r="25" spans="1:7" x14ac:dyDescent="0.25">
      <c r="A25" s="78" t="s">
        <v>390</v>
      </c>
      <c r="B25" s="48">
        <v>1376251.79</v>
      </c>
      <c r="C25" s="48">
        <v>31060.669999999987</v>
      </c>
      <c r="D25" s="48">
        <v>1407312.46</v>
      </c>
      <c r="E25" s="48">
        <v>821360.27999999991</v>
      </c>
      <c r="F25" s="48">
        <v>821360.28</v>
      </c>
      <c r="G25" s="48">
        <f t="shared" si="2"/>
        <v>585952.18000000005</v>
      </c>
    </row>
    <row r="26" spans="1:7" x14ac:dyDescent="0.25">
      <c r="A26" s="78" t="s">
        <v>391</v>
      </c>
      <c r="B26" s="48">
        <v>73761936.669999927</v>
      </c>
      <c r="C26" s="48">
        <v>35502628.990000002</v>
      </c>
      <c r="D26" s="48">
        <v>109264565.65999994</v>
      </c>
      <c r="E26" s="48">
        <v>91581620.809999898</v>
      </c>
      <c r="F26" s="48">
        <v>91581620.809999898</v>
      </c>
      <c r="G26" s="48">
        <f t="shared" si="2"/>
        <v>17682944.850000039</v>
      </c>
    </row>
    <row r="27" spans="1:7" x14ac:dyDescent="0.25">
      <c r="A27" s="59" t="s">
        <v>392</v>
      </c>
      <c r="B27" s="48">
        <f>SUM(B28:B36)</f>
        <v>15361188.48</v>
      </c>
      <c r="C27" s="48">
        <f t="shared" ref="C27:F27" si="4">SUM(C28:C36)</f>
        <v>3692069.2700000014</v>
      </c>
      <c r="D27" s="48">
        <f t="shared" si="4"/>
        <v>19053257.75</v>
      </c>
      <c r="E27" s="48">
        <f t="shared" si="4"/>
        <v>9788579.3300000001</v>
      </c>
      <c r="F27" s="48">
        <f t="shared" si="4"/>
        <v>9788579.3300000001</v>
      </c>
      <c r="G27" s="48">
        <f t="shared" si="2"/>
        <v>9264678.4199999999</v>
      </c>
    </row>
    <row r="28" spans="1:7" x14ac:dyDescent="0.25">
      <c r="A28" s="81" t="s">
        <v>393</v>
      </c>
      <c r="B28" s="48">
        <v>5549521.5899999999</v>
      </c>
      <c r="C28" s="48">
        <v>294484.68000000011</v>
      </c>
      <c r="D28" s="48">
        <v>5844006.2699999996</v>
      </c>
      <c r="E28" s="48">
        <v>2761356.8099999996</v>
      </c>
      <c r="F28" s="48">
        <v>2761356.8099999996</v>
      </c>
      <c r="G28" s="48">
        <f t="shared" si="2"/>
        <v>3082649.46</v>
      </c>
    </row>
    <row r="29" spans="1:7" x14ac:dyDescent="0.25">
      <c r="A29" s="78" t="s">
        <v>394</v>
      </c>
      <c r="B29" s="48">
        <v>5635265.0500000007</v>
      </c>
      <c r="C29" s="48">
        <v>3476169.1600000011</v>
      </c>
      <c r="D29" s="48">
        <v>9111434.2100000009</v>
      </c>
      <c r="E29" s="48">
        <v>4323505.6500000004</v>
      </c>
      <c r="F29" s="48">
        <v>4323505.6500000004</v>
      </c>
      <c r="G29" s="48">
        <f t="shared" si="2"/>
        <v>4787928.5600000005</v>
      </c>
    </row>
    <row r="30" spans="1:7" x14ac:dyDescent="0.25">
      <c r="A30" s="78" t="s">
        <v>526</v>
      </c>
      <c r="B30" s="48">
        <v>0</v>
      </c>
      <c r="C30" s="48">
        <v>0</v>
      </c>
      <c r="D30" s="48">
        <v>0</v>
      </c>
      <c r="E30" s="48">
        <v>0</v>
      </c>
      <c r="F30" s="48">
        <v>0</v>
      </c>
      <c r="G30" s="48">
        <f t="shared" si="2"/>
        <v>0</v>
      </c>
    </row>
    <row r="31" spans="1:7" x14ac:dyDescent="0.25">
      <c r="A31" s="78" t="s">
        <v>395</v>
      </c>
      <c r="B31" s="48">
        <v>0</v>
      </c>
      <c r="C31" s="48">
        <v>0</v>
      </c>
      <c r="D31" s="48">
        <v>0</v>
      </c>
      <c r="E31" s="48">
        <v>0</v>
      </c>
      <c r="F31" s="48">
        <v>0</v>
      </c>
      <c r="G31" s="48">
        <f t="shared" si="2"/>
        <v>0</v>
      </c>
    </row>
    <row r="32" spans="1:7" x14ac:dyDescent="0.25">
      <c r="A32" s="78" t="s">
        <v>396</v>
      </c>
      <c r="B32" s="48">
        <v>0</v>
      </c>
      <c r="C32" s="48">
        <v>0</v>
      </c>
      <c r="D32" s="48">
        <v>0</v>
      </c>
      <c r="E32" s="48">
        <v>0</v>
      </c>
      <c r="F32" s="48">
        <v>0</v>
      </c>
      <c r="G32" s="48">
        <f t="shared" si="2"/>
        <v>0</v>
      </c>
    </row>
    <row r="33" spans="1:7" ht="14.45" customHeight="1" x14ac:dyDescent="0.25">
      <c r="A33" s="78" t="s">
        <v>397</v>
      </c>
      <c r="B33" s="48">
        <v>0</v>
      </c>
      <c r="C33" s="48">
        <v>0</v>
      </c>
      <c r="D33" s="48">
        <v>0</v>
      </c>
      <c r="E33" s="48">
        <v>0</v>
      </c>
      <c r="F33" s="48">
        <v>0</v>
      </c>
      <c r="G33" s="48">
        <f t="shared" si="2"/>
        <v>0</v>
      </c>
    </row>
    <row r="34" spans="1:7" ht="14.45" customHeight="1" x14ac:dyDescent="0.25">
      <c r="A34" s="78" t="s">
        <v>398</v>
      </c>
      <c r="B34" s="48">
        <v>0</v>
      </c>
      <c r="C34" s="48">
        <v>0</v>
      </c>
      <c r="D34" s="48">
        <v>0</v>
      </c>
      <c r="E34" s="48">
        <v>0</v>
      </c>
      <c r="F34" s="48">
        <v>0</v>
      </c>
      <c r="G34" s="48">
        <f t="shared" si="2"/>
        <v>0</v>
      </c>
    </row>
    <row r="35" spans="1:7" ht="14.45" customHeight="1" x14ac:dyDescent="0.25">
      <c r="A35" s="78" t="s">
        <v>399</v>
      </c>
      <c r="B35" s="48">
        <v>0</v>
      </c>
      <c r="C35" s="48">
        <v>0</v>
      </c>
      <c r="D35" s="48">
        <v>0</v>
      </c>
      <c r="E35" s="48">
        <v>0</v>
      </c>
      <c r="F35" s="48">
        <v>0</v>
      </c>
      <c r="G35" s="48">
        <f t="shared" si="2"/>
        <v>0</v>
      </c>
    </row>
    <row r="36" spans="1:7" ht="14.45" customHeight="1" x14ac:dyDescent="0.25">
      <c r="A36" s="78" t="s">
        <v>400</v>
      </c>
      <c r="B36" s="48">
        <v>4176401.8399999994</v>
      </c>
      <c r="C36" s="48">
        <v>-78584.570000000007</v>
      </c>
      <c r="D36" s="48">
        <v>4097817.2699999996</v>
      </c>
      <c r="E36" s="48">
        <v>2703716.87</v>
      </c>
      <c r="F36" s="48">
        <v>2703716.87</v>
      </c>
      <c r="G36" s="48">
        <f t="shared" si="2"/>
        <v>1394100.3999999994</v>
      </c>
    </row>
    <row r="37" spans="1:7" ht="14.45" customHeight="1" x14ac:dyDescent="0.25">
      <c r="A37" s="60" t="s">
        <v>405</v>
      </c>
      <c r="B37" s="48">
        <f>SUM(B38:B41)</f>
        <v>44365761.23999998</v>
      </c>
      <c r="C37" s="48">
        <f t="shared" ref="C37:G37" si="5">SUM(C38:C41)</f>
        <v>-13366852.26</v>
      </c>
      <c r="D37" s="48">
        <f t="shared" si="5"/>
        <v>30998908.979999978</v>
      </c>
      <c r="E37" s="48">
        <f t="shared" si="5"/>
        <v>33302145.559999999</v>
      </c>
      <c r="F37" s="48">
        <f t="shared" si="5"/>
        <v>33302145.559999999</v>
      </c>
      <c r="G37" s="48">
        <f t="shared" si="5"/>
        <v>-2303236.5800000192</v>
      </c>
    </row>
    <row r="38" spans="1:7" x14ac:dyDescent="0.25">
      <c r="A38" s="81" t="s">
        <v>401</v>
      </c>
      <c r="B38" s="48">
        <v>1418380</v>
      </c>
      <c r="C38" s="48">
        <v>578083.15</v>
      </c>
      <c r="D38" s="48">
        <v>1996463.15</v>
      </c>
      <c r="E38" s="48">
        <v>1908332</v>
      </c>
      <c r="F38" s="48">
        <v>1908332</v>
      </c>
      <c r="G38" s="48">
        <f t="shared" si="2"/>
        <v>88131.149999999907</v>
      </c>
    </row>
    <row r="39" spans="1:7" ht="30" x14ac:dyDescent="0.25">
      <c r="A39" s="81" t="s">
        <v>402</v>
      </c>
      <c r="B39" s="48">
        <v>42947381.23999998</v>
      </c>
      <c r="C39" s="48">
        <v>-13944935.41</v>
      </c>
      <c r="D39" s="48">
        <v>29002445.82999998</v>
      </c>
      <c r="E39" s="48">
        <v>31393813.559999999</v>
      </c>
      <c r="F39" s="48">
        <v>31393813.559999999</v>
      </c>
      <c r="G39" s="48">
        <f t="shared" si="2"/>
        <v>-2391367.7300000191</v>
      </c>
    </row>
    <row r="40" spans="1:7" x14ac:dyDescent="0.25">
      <c r="A40" s="81" t="s">
        <v>403</v>
      </c>
      <c r="B40" s="48">
        <v>0</v>
      </c>
      <c r="C40" s="48">
        <v>0</v>
      </c>
      <c r="D40" s="48">
        <v>0</v>
      </c>
      <c r="E40" s="48">
        <v>0</v>
      </c>
      <c r="F40" s="48">
        <v>0</v>
      </c>
      <c r="G40" s="48">
        <f t="shared" si="2"/>
        <v>0</v>
      </c>
    </row>
    <row r="41" spans="1:7" x14ac:dyDescent="0.25">
      <c r="A41" s="81" t="s">
        <v>404</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527</v>
      </c>
      <c r="B43" s="4">
        <f>SUM(B44,B53,B61,B71)</f>
        <v>187777361</v>
      </c>
      <c r="C43" s="4">
        <f t="shared" ref="C43:G43" si="6">SUM(C44,C53,C61,C71)</f>
        <v>40494572.359999999</v>
      </c>
      <c r="D43" s="4">
        <f t="shared" si="6"/>
        <v>228271933.36000001</v>
      </c>
      <c r="E43" s="4">
        <f t="shared" si="6"/>
        <v>99722994.780000001</v>
      </c>
      <c r="F43" s="4">
        <f t="shared" si="6"/>
        <v>99708373.080000013</v>
      </c>
      <c r="G43" s="4">
        <f t="shared" si="6"/>
        <v>128548938.58000001</v>
      </c>
    </row>
    <row r="44" spans="1:7" x14ac:dyDescent="0.25">
      <c r="A44" s="59" t="s">
        <v>377</v>
      </c>
      <c r="B44" s="48">
        <f>SUM(B45:B52)</f>
        <v>0</v>
      </c>
      <c r="C44" s="48">
        <f t="shared" ref="C44:G44" si="7">SUM(C45:C52)</f>
        <v>0</v>
      </c>
      <c r="D44" s="48">
        <f t="shared" si="7"/>
        <v>0</v>
      </c>
      <c r="E44" s="48">
        <f t="shared" si="7"/>
        <v>0</v>
      </c>
      <c r="F44" s="48">
        <f t="shared" si="7"/>
        <v>0</v>
      </c>
      <c r="G44" s="48">
        <f t="shared" si="7"/>
        <v>0</v>
      </c>
    </row>
    <row r="45" spans="1:7" x14ac:dyDescent="0.25">
      <c r="A45" s="81" t="s">
        <v>378</v>
      </c>
      <c r="B45" s="48">
        <v>0</v>
      </c>
      <c r="C45" s="48">
        <v>0</v>
      </c>
      <c r="D45" s="48">
        <v>0</v>
      </c>
      <c r="E45" s="48">
        <v>0</v>
      </c>
      <c r="F45" s="48">
        <v>0</v>
      </c>
      <c r="G45" s="48">
        <f t="shared" ref="G45:G75" si="8">D45-E45</f>
        <v>0</v>
      </c>
    </row>
    <row r="46" spans="1:7" x14ac:dyDescent="0.25">
      <c r="A46" s="81" t="s">
        <v>379</v>
      </c>
      <c r="B46" s="48">
        <v>0</v>
      </c>
      <c r="C46" s="48">
        <v>0</v>
      </c>
      <c r="D46" s="48">
        <v>0</v>
      </c>
      <c r="E46" s="48">
        <v>0</v>
      </c>
      <c r="F46" s="48">
        <v>0</v>
      </c>
      <c r="G46" s="48">
        <f t="shared" si="8"/>
        <v>0</v>
      </c>
    </row>
    <row r="47" spans="1:7" x14ac:dyDescent="0.25">
      <c r="A47" s="81" t="s">
        <v>380</v>
      </c>
      <c r="B47" s="48">
        <v>0</v>
      </c>
      <c r="C47" s="48">
        <v>0</v>
      </c>
      <c r="D47" s="48">
        <v>0</v>
      </c>
      <c r="E47" s="48">
        <v>0</v>
      </c>
      <c r="F47" s="48">
        <v>0</v>
      </c>
      <c r="G47" s="48">
        <f t="shared" si="8"/>
        <v>0</v>
      </c>
    </row>
    <row r="48" spans="1:7" x14ac:dyDescent="0.25">
      <c r="A48" s="81" t="s">
        <v>381</v>
      </c>
      <c r="B48" s="48">
        <v>0</v>
      </c>
      <c r="C48" s="48">
        <v>0</v>
      </c>
      <c r="D48" s="48">
        <v>0</v>
      </c>
      <c r="E48" s="48">
        <v>0</v>
      </c>
      <c r="F48" s="48">
        <v>0</v>
      </c>
      <c r="G48" s="48">
        <f t="shared" si="8"/>
        <v>0</v>
      </c>
    </row>
    <row r="49" spans="1:7" x14ac:dyDescent="0.25">
      <c r="A49" s="81" t="s">
        <v>382</v>
      </c>
      <c r="B49" s="48">
        <v>0</v>
      </c>
      <c r="C49" s="48">
        <v>0</v>
      </c>
      <c r="D49" s="48">
        <v>0</v>
      </c>
      <c r="E49" s="48">
        <v>0</v>
      </c>
      <c r="F49" s="48">
        <v>0</v>
      </c>
      <c r="G49" s="48">
        <f t="shared" si="8"/>
        <v>0</v>
      </c>
    </row>
    <row r="50" spans="1:7" x14ac:dyDescent="0.25">
      <c r="A50" s="81" t="s">
        <v>383</v>
      </c>
      <c r="B50" s="48">
        <v>0</v>
      </c>
      <c r="C50" s="48">
        <v>0</v>
      </c>
      <c r="D50" s="48">
        <v>0</v>
      </c>
      <c r="E50" s="48">
        <v>0</v>
      </c>
      <c r="F50" s="48">
        <v>0</v>
      </c>
      <c r="G50" s="48">
        <f t="shared" si="8"/>
        <v>0</v>
      </c>
    </row>
    <row r="51" spans="1:7" x14ac:dyDescent="0.25">
      <c r="A51" s="81" t="s">
        <v>384</v>
      </c>
      <c r="B51" s="48">
        <v>0</v>
      </c>
      <c r="C51" s="48">
        <v>0</v>
      </c>
      <c r="D51" s="48">
        <v>0</v>
      </c>
      <c r="E51" s="48">
        <v>0</v>
      </c>
      <c r="F51" s="48">
        <v>0</v>
      </c>
      <c r="G51" s="48">
        <f t="shared" si="8"/>
        <v>0</v>
      </c>
    </row>
    <row r="52" spans="1:7" x14ac:dyDescent="0.25">
      <c r="A52" s="81" t="s">
        <v>385</v>
      </c>
      <c r="B52" s="48">
        <v>0</v>
      </c>
      <c r="C52" s="48">
        <v>0</v>
      </c>
      <c r="D52" s="48">
        <v>0</v>
      </c>
      <c r="E52" s="48">
        <v>0</v>
      </c>
      <c r="F52" s="48">
        <v>0</v>
      </c>
      <c r="G52" s="48">
        <f t="shared" si="8"/>
        <v>0</v>
      </c>
    </row>
    <row r="53" spans="1:7" x14ac:dyDescent="0.25">
      <c r="A53" s="59" t="s">
        <v>386</v>
      </c>
      <c r="B53" s="48">
        <f>SUM(B54:B60)</f>
        <v>163236221</v>
      </c>
      <c r="C53" s="48">
        <f t="shared" ref="C53:G53" si="9">SUM(C54:C60)</f>
        <v>12723982.550000001</v>
      </c>
      <c r="D53" s="48">
        <f t="shared" si="9"/>
        <v>175960203.55000001</v>
      </c>
      <c r="E53" s="48">
        <f t="shared" si="9"/>
        <v>97793864.629999995</v>
      </c>
      <c r="F53" s="48">
        <f t="shared" si="9"/>
        <v>97779242.930000007</v>
      </c>
      <c r="G53" s="48">
        <f t="shared" si="9"/>
        <v>78166338.920000017</v>
      </c>
    </row>
    <row r="54" spans="1:7" x14ac:dyDescent="0.25">
      <c r="A54" s="81" t="s">
        <v>524</v>
      </c>
      <c r="B54" s="48">
        <v>0</v>
      </c>
      <c r="C54" s="48">
        <v>0</v>
      </c>
      <c r="D54" s="48">
        <v>0</v>
      </c>
      <c r="E54" s="48">
        <v>0</v>
      </c>
      <c r="F54" s="48">
        <v>0</v>
      </c>
      <c r="G54" s="48">
        <f t="shared" si="8"/>
        <v>0</v>
      </c>
    </row>
    <row r="55" spans="1:7" x14ac:dyDescent="0.25">
      <c r="A55" s="81" t="s">
        <v>387</v>
      </c>
      <c r="B55" s="48">
        <v>0</v>
      </c>
      <c r="C55" s="48">
        <v>0</v>
      </c>
      <c r="D55" s="48">
        <v>0</v>
      </c>
      <c r="E55" s="48">
        <v>0</v>
      </c>
      <c r="F55" s="48">
        <v>0</v>
      </c>
      <c r="G55" s="48">
        <f t="shared" si="8"/>
        <v>0</v>
      </c>
    </row>
    <row r="56" spans="1:7" x14ac:dyDescent="0.25">
      <c r="A56" s="81" t="s">
        <v>388</v>
      </c>
      <c r="B56" s="48">
        <v>0</v>
      </c>
      <c r="C56" s="48">
        <v>0</v>
      </c>
      <c r="D56" s="48">
        <v>0</v>
      </c>
      <c r="E56" s="48">
        <v>0</v>
      </c>
      <c r="F56" s="48">
        <v>0</v>
      </c>
      <c r="G56" s="48">
        <f t="shared" si="8"/>
        <v>0</v>
      </c>
    </row>
    <row r="57" spans="1:7" x14ac:dyDescent="0.25">
      <c r="A57" s="82" t="s">
        <v>389</v>
      </c>
      <c r="B57" s="48">
        <v>0</v>
      </c>
      <c r="C57" s="48">
        <v>0</v>
      </c>
      <c r="D57" s="48">
        <v>0</v>
      </c>
      <c r="E57" s="48">
        <v>0</v>
      </c>
      <c r="F57" s="48">
        <v>0</v>
      </c>
      <c r="G57" s="48">
        <f t="shared" si="8"/>
        <v>0</v>
      </c>
    </row>
    <row r="58" spans="1:7" x14ac:dyDescent="0.25">
      <c r="A58" s="81" t="s">
        <v>525</v>
      </c>
      <c r="B58" s="48">
        <v>0</v>
      </c>
      <c r="C58" s="48">
        <v>0</v>
      </c>
      <c r="D58" s="48">
        <v>0</v>
      </c>
      <c r="E58" s="48">
        <v>0</v>
      </c>
      <c r="F58" s="48">
        <v>0</v>
      </c>
      <c r="G58" s="48">
        <f t="shared" si="8"/>
        <v>0</v>
      </c>
    </row>
    <row r="59" spans="1:7" x14ac:dyDescent="0.25">
      <c r="A59" s="81" t="s">
        <v>390</v>
      </c>
      <c r="B59" s="48">
        <v>0</v>
      </c>
      <c r="C59" s="48">
        <v>0</v>
      </c>
      <c r="D59" s="48">
        <v>0</v>
      </c>
      <c r="E59" s="48">
        <v>0</v>
      </c>
      <c r="F59" s="48">
        <v>0</v>
      </c>
      <c r="G59" s="48">
        <f t="shared" si="8"/>
        <v>0</v>
      </c>
    </row>
    <row r="60" spans="1:7" x14ac:dyDescent="0.25">
      <c r="A60" s="81" t="s">
        <v>391</v>
      </c>
      <c r="B60" s="48">
        <v>163236221</v>
      </c>
      <c r="C60" s="48">
        <v>12723982.550000001</v>
      </c>
      <c r="D60" s="48">
        <v>175960203.55000001</v>
      </c>
      <c r="E60" s="48">
        <v>97793864.629999995</v>
      </c>
      <c r="F60" s="48">
        <v>97779242.930000007</v>
      </c>
      <c r="G60" s="48">
        <f t="shared" si="8"/>
        <v>78166338.920000017</v>
      </c>
    </row>
    <row r="61" spans="1:7" x14ac:dyDescent="0.25">
      <c r="A61" s="59" t="s">
        <v>392</v>
      </c>
      <c r="B61" s="48">
        <f>SUM(B62:B70)</f>
        <v>0</v>
      </c>
      <c r="C61" s="48">
        <f t="shared" ref="C61:G61" si="10">SUM(C62:C70)</f>
        <v>0</v>
      </c>
      <c r="D61" s="48">
        <f t="shared" si="10"/>
        <v>0</v>
      </c>
      <c r="E61" s="48">
        <f t="shared" si="10"/>
        <v>0</v>
      </c>
      <c r="F61" s="48">
        <f t="shared" si="10"/>
        <v>0</v>
      </c>
      <c r="G61" s="48">
        <f t="shared" si="10"/>
        <v>0</v>
      </c>
    </row>
    <row r="62" spans="1:7" x14ac:dyDescent="0.25">
      <c r="A62" s="81" t="s">
        <v>393</v>
      </c>
      <c r="B62" s="48">
        <v>0</v>
      </c>
      <c r="C62" s="48">
        <v>0</v>
      </c>
      <c r="D62" s="48">
        <v>0</v>
      </c>
      <c r="E62" s="48">
        <v>0</v>
      </c>
      <c r="F62" s="48">
        <v>0</v>
      </c>
      <c r="G62" s="48">
        <f t="shared" si="8"/>
        <v>0</v>
      </c>
    </row>
    <row r="63" spans="1:7" x14ac:dyDescent="0.25">
      <c r="A63" s="81" t="s">
        <v>394</v>
      </c>
      <c r="B63" s="48">
        <v>0</v>
      </c>
      <c r="C63" s="48">
        <v>0</v>
      </c>
      <c r="D63" s="48">
        <v>0</v>
      </c>
      <c r="E63" s="48">
        <v>0</v>
      </c>
      <c r="F63" s="48">
        <v>0</v>
      </c>
      <c r="G63" s="48">
        <f t="shared" si="8"/>
        <v>0</v>
      </c>
    </row>
    <row r="64" spans="1:7" x14ac:dyDescent="0.25">
      <c r="A64" s="81" t="s">
        <v>526</v>
      </c>
      <c r="B64" s="48">
        <v>0</v>
      </c>
      <c r="C64" s="48">
        <v>0</v>
      </c>
      <c r="D64" s="48">
        <v>0</v>
      </c>
      <c r="E64" s="48">
        <v>0</v>
      </c>
      <c r="F64" s="48">
        <v>0</v>
      </c>
      <c r="G64" s="48">
        <f t="shared" si="8"/>
        <v>0</v>
      </c>
    </row>
    <row r="65" spans="1:7" x14ac:dyDescent="0.25">
      <c r="A65" s="81" t="s">
        <v>395</v>
      </c>
      <c r="B65" s="48">
        <v>0</v>
      </c>
      <c r="C65" s="48">
        <v>0</v>
      </c>
      <c r="D65" s="48">
        <v>0</v>
      </c>
      <c r="E65" s="48">
        <v>0</v>
      </c>
      <c r="F65" s="48">
        <v>0</v>
      </c>
      <c r="G65" s="48">
        <f t="shared" si="8"/>
        <v>0</v>
      </c>
    </row>
    <row r="66" spans="1:7" x14ac:dyDescent="0.25">
      <c r="A66" s="81" t="s">
        <v>396</v>
      </c>
      <c r="B66" s="48">
        <v>0</v>
      </c>
      <c r="C66" s="48">
        <v>0</v>
      </c>
      <c r="D66" s="48">
        <v>0</v>
      </c>
      <c r="E66" s="48">
        <v>0</v>
      </c>
      <c r="F66" s="48">
        <v>0</v>
      </c>
      <c r="G66" s="48">
        <f t="shared" si="8"/>
        <v>0</v>
      </c>
    </row>
    <row r="67" spans="1:7" x14ac:dyDescent="0.25">
      <c r="A67" s="81" t="s">
        <v>397</v>
      </c>
      <c r="B67" s="48">
        <v>0</v>
      </c>
      <c r="C67" s="48">
        <v>0</v>
      </c>
      <c r="D67" s="48">
        <v>0</v>
      </c>
      <c r="E67" s="48">
        <v>0</v>
      </c>
      <c r="F67" s="48">
        <v>0</v>
      </c>
      <c r="G67" s="48">
        <f t="shared" si="8"/>
        <v>0</v>
      </c>
    </row>
    <row r="68" spans="1:7" x14ac:dyDescent="0.25">
      <c r="A68" s="81" t="s">
        <v>398</v>
      </c>
      <c r="B68" s="48">
        <v>0</v>
      </c>
      <c r="C68" s="48">
        <v>0</v>
      </c>
      <c r="D68" s="48">
        <v>0</v>
      </c>
      <c r="E68" s="48">
        <v>0</v>
      </c>
      <c r="F68" s="48">
        <v>0</v>
      </c>
      <c r="G68" s="48">
        <f t="shared" si="8"/>
        <v>0</v>
      </c>
    </row>
    <row r="69" spans="1:7" x14ac:dyDescent="0.25">
      <c r="A69" s="81" t="s">
        <v>399</v>
      </c>
      <c r="B69" s="48">
        <v>0</v>
      </c>
      <c r="C69" s="48">
        <v>0</v>
      </c>
      <c r="D69" s="48">
        <v>0</v>
      </c>
      <c r="E69" s="48">
        <v>0</v>
      </c>
      <c r="F69" s="48">
        <v>0</v>
      </c>
      <c r="G69" s="48">
        <f t="shared" si="8"/>
        <v>0</v>
      </c>
    </row>
    <row r="70" spans="1:7" x14ac:dyDescent="0.25">
      <c r="A70" s="81" t="s">
        <v>400</v>
      </c>
      <c r="B70" s="48">
        <v>0</v>
      </c>
      <c r="C70" s="48">
        <v>0</v>
      </c>
      <c r="D70" s="48">
        <v>0</v>
      </c>
      <c r="E70" s="48">
        <v>0</v>
      </c>
      <c r="F70" s="48">
        <v>0</v>
      </c>
      <c r="G70" s="48">
        <f t="shared" si="8"/>
        <v>0</v>
      </c>
    </row>
    <row r="71" spans="1:7" x14ac:dyDescent="0.25">
      <c r="A71" s="60" t="s">
        <v>405</v>
      </c>
      <c r="B71" s="48">
        <f>SUM(B72:B75)</f>
        <v>24541140</v>
      </c>
      <c r="C71" s="48">
        <f t="shared" ref="C71:G71" si="11">SUM(C72:C75)</f>
        <v>27770589.810000002</v>
      </c>
      <c r="D71" s="48">
        <f t="shared" si="11"/>
        <v>52311729.810000002</v>
      </c>
      <c r="E71" s="48">
        <f t="shared" si="11"/>
        <v>1929130.1500000001</v>
      </c>
      <c r="F71" s="48">
        <f t="shared" si="11"/>
        <v>1929130.15</v>
      </c>
      <c r="G71" s="48">
        <f t="shared" si="11"/>
        <v>50382599.660000004</v>
      </c>
    </row>
    <row r="72" spans="1:7" x14ac:dyDescent="0.25">
      <c r="A72" s="81" t="s">
        <v>401</v>
      </c>
      <c r="B72" s="48">
        <v>0</v>
      </c>
      <c r="C72" s="48">
        <v>0</v>
      </c>
      <c r="D72" s="48">
        <v>0</v>
      </c>
      <c r="E72" s="48">
        <v>0</v>
      </c>
      <c r="F72" s="48">
        <v>0</v>
      </c>
      <c r="G72" s="48">
        <f t="shared" si="8"/>
        <v>0</v>
      </c>
    </row>
    <row r="73" spans="1:7" ht="30" x14ac:dyDescent="0.25">
      <c r="A73" s="81" t="s">
        <v>402</v>
      </c>
      <c r="B73" s="48">
        <v>24541140</v>
      </c>
      <c r="C73" s="48">
        <v>27770589.810000002</v>
      </c>
      <c r="D73" s="48">
        <v>52311729.810000002</v>
      </c>
      <c r="E73" s="48">
        <v>1929130.1500000001</v>
      </c>
      <c r="F73" s="48">
        <v>1929130.15</v>
      </c>
      <c r="G73" s="48">
        <f t="shared" si="8"/>
        <v>50382599.660000004</v>
      </c>
    </row>
    <row r="74" spans="1:7" x14ac:dyDescent="0.25">
      <c r="A74" s="81" t="s">
        <v>403</v>
      </c>
      <c r="B74" s="48">
        <v>0</v>
      </c>
      <c r="C74" s="48">
        <v>0</v>
      </c>
      <c r="D74" s="48">
        <v>0</v>
      </c>
      <c r="E74" s="48">
        <v>0</v>
      </c>
      <c r="F74" s="48">
        <v>0</v>
      </c>
      <c r="G74" s="48">
        <f t="shared" si="8"/>
        <v>0</v>
      </c>
    </row>
    <row r="75" spans="1:7" x14ac:dyDescent="0.25">
      <c r="A75" s="81" t="s">
        <v>404</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366</v>
      </c>
      <c r="B77" s="4">
        <f>B43+B9</f>
        <v>555318172.27999997</v>
      </c>
      <c r="C77" s="4">
        <f t="shared" ref="C77:G77" si="12">C43+C9</f>
        <v>74196391.070000008</v>
      </c>
      <c r="D77" s="4">
        <f t="shared" si="12"/>
        <v>629514563.3499999</v>
      </c>
      <c r="E77" s="4">
        <f t="shared" si="12"/>
        <v>396212581.8599999</v>
      </c>
      <c r="F77" s="4">
        <f t="shared" si="12"/>
        <v>394704297.11999989</v>
      </c>
      <c r="G77" s="4">
        <f t="shared" si="12"/>
        <v>233301981.49000001</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G34"/>
  <sheetViews>
    <sheetView showGridLines="0" zoomScale="64" zoomScaleNormal="70"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72" t="s">
        <v>406</v>
      </c>
      <c r="B1" s="165"/>
      <c r="C1" s="165"/>
      <c r="D1" s="165"/>
      <c r="E1" s="165"/>
      <c r="F1" s="165"/>
      <c r="G1" s="166"/>
    </row>
    <row r="2" spans="1:7" x14ac:dyDescent="0.25">
      <c r="A2" s="112" t="str">
        <f>'Formato 1'!A2</f>
        <v>MUNICIPIO DE ACAMBARO, GTO.</v>
      </c>
      <c r="B2" s="113"/>
      <c r="C2" s="113"/>
      <c r="D2" s="113"/>
      <c r="E2" s="113"/>
      <c r="F2" s="113"/>
      <c r="G2" s="114"/>
    </row>
    <row r="3" spans="1:7" x14ac:dyDescent="0.25">
      <c r="A3" s="115" t="s">
        <v>283</v>
      </c>
      <c r="B3" s="116"/>
      <c r="C3" s="116"/>
      <c r="D3" s="116"/>
      <c r="E3" s="116"/>
      <c r="F3" s="116"/>
      <c r="G3" s="117"/>
    </row>
    <row r="4" spans="1:7" x14ac:dyDescent="0.25">
      <c r="A4" s="115" t="s">
        <v>407</v>
      </c>
      <c r="B4" s="116"/>
      <c r="C4" s="116"/>
      <c r="D4" s="116"/>
      <c r="E4" s="116"/>
      <c r="F4" s="116"/>
      <c r="G4" s="117"/>
    </row>
    <row r="5" spans="1:7" x14ac:dyDescent="0.25">
      <c r="A5" s="115" t="str">
        <f>'Formato 3'!A4</f>
        <v>DEL 1 DE ENERO DEL 2024 AL 30 DE SEPTIEMBRE DEL 2024</v>
      </c>
      <c r="B5" s="116"/>
      <c r="C5" s="116"/>
      <c r="D5" s="116"/>
      <c r="E5" s="116"/>
      <c r="F5" s="116"/>
      <c r="G5" s="117"/>
    </row>
    <row r="6" spans="1:7" ht="41.45" customHeight="1" x14ac:dyDescent="0.25">
      <c r="A6" s="118" t="s">
        <v>2</v>
      </c>
      <c r="B6" s="119"/>
      <c r="C6" s="119"/>
      <c r="D6" s="119"/>
      <c r="E6" s="119"/>
      <c r="F6" s="119"/>
      <c r="G6" s="120"/>
    </row>
    <row r="7" spans="1:7" x14ac:dyDescent="0.25">
      <c r="A7" s="167" t="s">
        <v>408</v>
      </c>
      <c r="B7" s="170" t="s">
        <v>285</v>
      </c>
      <c r="C7" s="170"/>
      <c r="D7" s="170"/>
      <c r="E7" s="170"/>
      <c r="F7" s="170"/>
      <c r="G7" s="170" t="s">
        <v>286</v>
      </c>
    </row>
    <row r="8" spans="1:7" ht="30" x14ac:dyDescent="0.25">
      <c r="A8" s="168"/>
      <c r="B8" s="7" t="s">
        <v>287</v>
      </c>
      <c r="C8" s="34" t="s">
        <v>375</v>
      </c>
      <c r="D8" s="34" t="s">
        <v>218</v>
      </c>
      <c r="E8" s="34" t="s">
        <v>175</v>
      </c>
      <c r="F8" s="34" t="s">
        <v>192</v>
      </c>
      <c r="G8" s="180"/>
    </row>
    <row r="9" spans="1:7" ht="15.75" customHeight="1" x14ac:dyDescent="0.25">
      <c r="A9" s="27" t="s">
        <v>409</v>
      </c>
      <c r="B9" s="121">
        <f>SUM(B10,B11,B12,B15,B16,B19)</f>
        <v>174636188.84000009</v>
      </c>
      <c r="C9" s="121">
        <f t="shared" ref="C9:G9" si="0">SUM(C10,C11,C12,C15,C16,C19)</f>
        <v>3672798.8499999959</v>
      </c>
      <c r="D9" s="121">
        <f t="shared" si="0"/>
        <v>178308987.69000009</v>
      </c>
      <c r="E9" s="121">
        <f t="shared" si="0"/>
        <v>118776083.48999994</v>
      </c>
      <c r="F9" s="121">
        <f t="shared" si="0"/>
        <v>117632704.44999993</v>
      </c>
      <c r="G9" s="121">
        <f t="shared" si="0"/>
        <v>59532904.200000152</v>
      </c>
    </row>
    <row r="10" spans="1:7" x14ac:dyDescent="0.25">
      <c r="A10" s="59" t="s">
        <v>521</v>
      </c>
      <c r="B10" s="75">
        <v>174636188.84000009</v>
      </c>
      <c r="C10" s="75">
        <v>3672798.8499999959</v>
      </c>
      <c r="D10" s="75">
        <v>178308987.69000009</v>
      </c>
      <c r="E10" s="75">
        <v>118776083.48999994</v>
      </c>
      <c r="F10" s="75">
        <v>117632704.44999993</v>
      </c>
      <c r="G10" s="76">
        <f>D10-E10</f>
        <v>59532904.200000152</v>
      </c>
    </row>
    <row r="11" spans="1:7" ht="15.75" customHeight="1" x14ac:dyDescent="0.25">
      <c r="A11" s="59" t="s">
        <v>410</v>
      </c>
      <c r="B11" s="77">
        <v>0</v>
      </c>
      <c r="C11" s="77">
        <v>0</v>
      </c>
      <c r="D11" s="77">
        <v>0</v>
      </c>
      <c r="E11" s="77">
        <v>0</v>
      </c>
      <c r="F11" s="77">
        <v>0</v>
      </c>
      <c r="G11" s="76">
        <f t="shared" ref="G11:G19" si="1">D11-E11</f>
        <v>0</v>
      </c>
    </row>
    <row r="12" spans="1:7" x14ac:dyDescent="0.25">
      <c r="A12" s="59" t="s">
        <v>411</v>
      </c>
      <c r="B12" s="77">
        <f>B13+B14</f>
        <v>0</v>
      </c>
      <c r="C12" s="77">
        <f t="shared" ref="C12:G12" si="2">C13+C14</f>
        <v>0</v>
      </c>
      <c r="D12" s="77">
        <f t="shared" si="2"/>
        <v>0</v>
      </c>
      <c r="E12" s="77">
        <f t="shared" si="2"/>
        <v>0</v>
      </c>
      <c r="F12" s="77">
        <f t="shared" si="2"/>
        <v>0</v>
      </c>
      <c r="G12" s="77">
        <f t="shared" si="2"/>
        <v>0</v>
      </c>
    </row>
    <row r="13" spans="1:7" x14ac:dyDescent="0.25">
      <c r="A13" s="78" t="s">
        <v>412</v>
      </c>
      <c r="B13" s="77">
        <v>0</v>
      </c>
      <c r="C13" s="77">
        <v>0</v>
      </c>
      <c r="D13" s="77">
        <v>0</v>
      </c>
      <c r="E13" s="77">
        <v>0</v>
      </c>
      <c r="F13" s="77">
        <v>0</v>
      </c>
      <c r="G13" s="76">
        <f t="shared" si="1"/>
        <v>0</v>
      </c>
    </row>
    <row r="14" spans="1:7" x14ac:dyDescent="0.25">
      <c r="A14" s="78" t="s">
        <v>413</v>
      </c>
      <c r="B14" s="77">
        <v>0</v>
      </c>
      <c r="C14" s="77">
        <v>0</v>
      </c>
      <c r="D14" s="77">
        <v>0</v>
      </c>
      <c r="E14" s="77">
        <v>0</v>
      </c>
      <c r="F14" s="77">
        <v>0</v>
      </c>
      <c r="G14" s="76">
        <f t="shared" si="1"/>
        <v>0</v>
      </c>
    </row>
    <row r="15" spans="1:7" x14ac:dyDescent="0.25">
      <c r="A15" s="59" t="s">
        <v>414</v>
      </c>
      <c r="B15" s="77">
        <v>0</v>
      </c>
      <c r="C15" s="77">
        <v>0</v>
      </c>
      <c r="D15" s="77">
        <v>0</v>
      </c>
      <c r="E15" s="77">
        <v>0</v>
      </c>
      <c r="F15" s="77">
        <v>0</v>
      </c>
      <c r="G15" s="76">
        <f t="shared" si="1"/>
        <v>0</v>
      </c>
    </row>
    <row r="16" spans="1:7" ht="30" x14ac:dyDescent="0.25">
      <c r="A16" s="60" t="s">
        <v>415</v>
      </c>
      <c r="B16" s="77">
        <f>B17+B18</f>
        <v>0</v>
      </c>
      <c r="C16" s="77">
        <f t="shared" ref="C16:G16" si="3">C17+C18</f>
        <v>0</v>
      </c>
      <c r="D16" s="77">
        <f t="shared" si="3"/>
        <v>0</v>
      </c>
      <c r="E16" s="77">
        <f t="shared" si="3"/>
        <v>0</v>
      </c>
      <c r="F16" s="77">
        <f t="shared" si="3"/>
        <v>0</v>
      </c>
      <c r="G16" s="77">
        <f t="shared" si="3"/>
        <v>0</v>
      </c>
    </row>
    <row r="17" spans="1:7" x14ac:dyDescent="0.25">
      <c r="A17" s="78" t="s">
        <v>416</v>
      </c>
      <c r="B17" s="77">
        <v>0</v>
      </c>
      <c r="C17" s="77">
        <v>0</v>
      </c>
      <c r="D17" s="77">
        <v>0</v>
      </c>
      <c r="E17" s="77">
        <v>0</v>
      </c>
      <c r="F17" s="77">
        <v>0</v>
      </c>
      <c r="G17" s="76">
        <f t="shared" si="1"/>
        <v>0</v>
      </c>
    </row>
    <row r="18" spans="1:7" x14ac:dyDescent="0.25">
      <c r="A18" s="78" t="s">
        <v>417</v>
      </c>
      <c r="B18" s="77">
        <v>0</v>
      </c>
      <c r="C18" s="77">
        <v>0</v>
      </c>
      <c r="D18" s="77">
        <v>0</v>
      </c>
      <c r="E18" s="77">
        <v>0</v>
      </c>
      <c r="F18" s="77">
        <v>0</v>
      </c>
      <c r="G18" s="76">
        <f t="shared" si="1"/>
        <v>0</v>
      </c>
    </row>
    <row r="19" spans="1:7" x14ac:dyDescent="0.25">
      <c r="A19" s="59" t="s">
        <v>418</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522</v>
      </c>
      <c r="B21" s="37">
        <f>SUM(B22,B23,B24,B27,B28,B31)</f>
        <v>8666966.9299999997</v>
      </c>
      <c r="C21" s="37">
        <f t="shared" ref="C21:F21" si="4">SUM(C22,C23,C24,C27,C28,C31)</f>
        <v>2163753.9</v>
      </c>
      <c r="D21" s="37">
        <f t="shared" si="4"/>
        <v>10830720.83</v>
      </c>
      <c r="E21" s="37">
        <f t="shared" si="4"/>
        <v>6548600.3300000001</v>
      </c>
      <c r="F21" s="37">
        <f t="shared" si="4"/>
        <v>6533978.6300000008</v>
      </c>
      <c r="G21" s="37">
        <f>SUM(G22,G23,G24,G27,G28,G31)</f>
        <v>4282120.5</v>
      </c>
    </row>
    <row r="22" spans="1:7" x14ac:dyDescent="0.25">
      <c r="A22" s="59" t="s">
        <v>521</v>
      </c>
      <c r="B22" s="75">
        <v>8666966.9299999997</v>
      </c>
      <c r="C22" s="75">
        <v>2163753.9</v>
      </c>
      <c r="D22" s="75">
        <v>10830720.83</v>
      </c>
      <c r="E22" s="75">
        <v>6548600.3300000001</v>
      </c>
      <c r="F22" s="75">
        <v>6533978.6300000008</v>
      </c>
      <c r="G22" s="76">
        <f t="shared" ref="G22:G31" si="5">D22-E22</f>
        <v>4282120.5</v>
      </c>
    </row>
    <row r="23" spans="1:7" x14ac:dyDescent="0.25">
      <c r="A23" s="59" t="s">
        <v>410</v>
      </c>
      <c r="B23" s="77">
        <v>0</v>
      </c>
      <c r="C23" s="77">
        <v>0</v>
      </c>
      <c r="D23" s="77">
        <v>0</v>
      </c>
      <c r="E23" s="77">
        <v>0</v>
      </c>
      <c r="F23" s="77">
        <v>0</v>
      </c>
      <c r="G23" s="76">
        <f t="shared" si="5"/>
        <v>0</v>
      </c>
    </row>
    <row r="24" spans="1:7" x14ac:dyDescent="0.25">
      <c r="A24" s="59" t="s">
        <v>411</v>
      </c>
      <c r="B24" s="77">
        <f t="shared" ref="B24:G24" si="6">B25+B26</f>
        <v>0</v>
      </c>
      <c r="C24" s="77">
        <f t="shared" si="6"/>
        <v>0</v>
      </c>
      <c r="D24" s="77">
        <f t="shared" si="6"/>
        <v>0</v>
      </c>
      <c r="E24" s="77">
        <f t="shared" si="6"/>
        <v>0</v>
      </c>
      <c r="F24" s="77">
        <f t="shared" si="6"/>
        <v>0</v>
      </c>
      <c r="G24" s="76">
        <f t="shared" si="6"/>
        <v>0</v>
      </c>
    </row>
    <row r="25" spans="1:7" x14ac:dyDescent="0.25">
      <c r="A25" s="78" t="s">
        <v>412</v>
      </c>
      <c r="B25" s="77">
        <v>0</v>
      </c>
      <c r="C25" s="77">
        <v>0</v>
      </c>
      <c r="D25" s="77">
        <v>0</v>
      </c>
      <c r="E25" s="77">
        <v>0</v>
      </c>
      <c r="F25" s="77">
        <v>0</v>
      </c>
      <c r="G25" s="76">
        <f t="shared" si="5"/>
        <v>0</v>
      </c>
    </row>
    <row r="26" spans="1:7" x14ac:dyDescent="0.25">
      <c r="A26" s="78" t="s">
        <v>413</v>
      </c>
      <c r="B26" s="77">
        <v>0</v>
      </c>
      <c r="C26" s="77">
        <v>0</v>
      </c>
      <c r="D26" s="77">
        <v>0</v>
      </c>
      <c r="E26" s="77">
        <v>0</v>
      </c>
      <c r="F26" s="77">
        <v>0</v>
      </c>
      <c r="G26" s="76">
        <f t="shared" si="5"/>
        <v>0</v>
      </c>
    </row>
    <row r="27" spans="1:7" x14ac:dyDescent="0.25">
      <c r="A27" s="59" t="s">
        <v>414</v>
      </c>
      <c r="B27" s="77">
        <v>0</v>
      </c>
      <c r="C27" s="77">
        <v>0</v>
      </c>
      <c r="D27" s="77">
        <v>0</v>
      </c>
      <c r="E27" s="77">
        <v>0</v>
      </c>
      <c r="F27" s="77">
        <v>0</v>
      </c>
      <c r="G27" s="76">
        <f t="shared" si="5"/>
        <v>0</v>
      </c>
    </row>
    <row r="28" spans="1:7" ht="30" x14ac:dyDescent="0.25">
      <c r="A28" s="60" t="s">
        <v>415</v>
      </c>
      <c r="B28" s="77">
        <f t="shared" ref="B28:G28" si="7">B29+B30</f>
        <v>0</v>
      </c>
      <c r="C28" s="77">
        <f t="shared" si="7"/>
        <v>0</v>
      </c>
      <c r="D28" s="77">
        <f t="shared" si="7"/>
        <v>0</v>
      </c>
      <c r="E28" s="77">
        <f t="shared" si="7"/>
        <v>0</v>
      </c>
      <c r="F28" s="77">
        <f t="shared" si="7"/>
        <v>0</v>
      </c>
      <c r="G28" s="76">
        <f t="shared" si="7"/>
        <v>0</v>
      </c>
    </row>
    <row r="29" spans="1:7" x14ac:dyDescent="0.25">
      <c r="A29" s="78" t="s">
        <v>416</v>
      </c>
      <c r="B29" s="77">
        <v>0</v>
      </c>
      <c r="C29" s="77">
        <v>0</v>
      </c>
      <c r="D29" s="77">
        <v>0</v>
      </c>
      <c r="E29" s="77">
        <v>0</v>
      </c>
      <c r="F29" s="77">
        <v>0</v>
      </c>
      <c r="G29" s="76">
        <f t="shared" si="5"/>
        <v>0</v>
      </c>
    </row>
    <row r="30" spans="1:7" x14ac:dyDescent="0.25">
      <c r="A30" s="78" t="s">
        <v>417</v>
      </c>
      <c r="B30" s="77">
        <v>0</v>
      </c>
      <c r="C30" s="77">
        <v>0</v>
      </c>
      <c r="D30" s="77">
        <v>0</v>
      </c>
      <c r="E30" s="77">
        <v>0</v>
      </c>
      <c r="F30" s="77">
        <v>0</v>
      </c>
      <c r="G30" s="76">
        <f t="shared" si="5"/>
        <v>0</v>
      </c>
    </row>
    <row r="31" spans="1:7" x14ac:dyDescent="0.25">
      <c r="A31" s="59" t="s">
        <v>418</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523</v>
      </c>
      <c r="B33" s="121">
        <f t="shared" ref="B33:G33" si="8">B21+B9</f>
        <v>183303155.7700001</v>
      </c>
      <c r="C33" s="121">
        <f t="shared" si="8"/>
        <v>5836552.7499999963</v>
      </c>
      <c r="D33" s="121">
        <f t="shared" si="8"/>
        <v>189139708.5200001</v>
      </c>
      <c r="E33" s="121">
        <f t="shared" si="8"/>
        <v>125324683.81999993</v>
      </c>
      <c r="F33" s="121">
        <f t="shared" si="8"/>
        <v>124166683.07999992</v>
      </c>
      <c r="G33" s="121">
        <f t="shared" si="8"/>
        <v>63815024.700000152</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6" fitToHeight="0" orientation="landscape" horizontalDpi="1200" verticalDpi="1200" r:id="rId1"/>
  <ignoredErrors>
    <ignoredError sqref="B9:G9 B34:G34 B12:F12 G11 G10 B16:F16 B20:F21 B24:F24 B28:F28 B32:F32" unlockedFormula="1"/>
    <ignoredError sqref="G12:G32"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topLeftCell="A10" zoomScale="75" zoomScaleNormal="70" workbookViewId="0">
      <selection sqref="A1:G37"/>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81" t="s">
        <v>419</v>
      </c>
      <c r="B1" s="181"/>
      <c r="C1" s="181"/>
      <c r="D1" s="181"/>
      <c r="E1" s="181"/>
      <c r="F1" s="181"/>
      <c r="G1" s="181"/>
    </row>
    <row r="2" spans="1:7" x14ac:dyDescent="0.25">
      <c r="A2" s="125" t="str">
        <f>'Formato 1'!A2</f>
        <v>MUNICIPIO DE ACAMBARO, GTO.</v>
      </c>
      <c r="B2" s="126"/>
      <c r="C2" s="126"/>
      <c r="D2" s="126"/>
      <c r="E2" s="126"/>
      <c r="F2" s="126"/>
      <c r="G2" s="127"/>
    </row>
    <row r="3" spans="1:7" x14ac:dyDescent="0.25">
      <c r="A3" s="128" t="s">
        <v>420</v>
      </c>
      <c r="B3" s="129"/>
      <c r="C3" s="129"/>
      <c r="D3" s="129"/>
      <c r="E3" s="129"/>
      <c r="F3" s="129"/>
      <c r="G3" s="130"/>
    </row>
    <row r="4" spans="1:7" x14ac:dyDescent="0.25">
      <c r="A4" s="128" t="s">
        <v>2</v>
      </c>
      <c r="B4" s="129"/>
      <c r="C4" s="129"/>
      <c r="D4" s="129"/>
      <c r="E4" s="129"/>
      <c r="F4" s="129"/>
      <c r="G4" s="130"/>
    </row>
    <row r="5" spans="1:7" x14ac:dyDescent="0.25">
      <c r="A5" s="128" t="s">
        <v>421</v>
      </c>
      <c r="B5" s="129"/>
      <c r="C5" s="129"/>
      <c r="D5" s="129"/>
      <c r="E5" s="129"/>
      <c r="F5" s="129"/>
      <c r="G5" s="130"/>
    </row>
    <row r="6" spans="1:7" ht="83.25" customHeight="1" x14ac:dyDescent="0.25">
      <c r="A6" s="26" t="s">
        <v>544</v>
      </c>
      <c r="B6" s="1" t="s">
        <v>543</v>
      </c>
      <c r="C6" s="42">
        <v>2025</v>
      </c>
      <c r="D6" s="42">
        <v>2026</v>
      </c>
      <c r="E6" s="42">
        <v>2027</v>
      </c>
      <c r="F6" s="42">
        <v>2028</v>
      </c>
      <c r="G6" s="42">
        <v>2029</v>
      </c>
    </row>
    <row r="7" spans="1:7" x14ac:dyDescent="0.25">
      <c r="A7" s="71" t="s">
        <v>423</v>
      </c>
      <c r="B7" s="36">
        <f>SUM(B8:B19)</f>
        <v>392081951.27999997</v>
      </c>
      <c r="C7" s="36">
        <f t="shared" ref="C7:G7" si="0">SUM(C8:C19)</f>
        <v>411686048.84399998</v>
      </c>
      <c r="D7" s="36">
        <f t="shared" si="0"/>
        <v>432270351.28620005</v>
      </c>
      <c r="E7" s="36">
        <f t="shared" si="0"/>
        <v>453883868.85051006</v>
      </c>
      <c r="F7" s="36">
        <f t="shared" si="0"/>
        <v>476578062.29303557</v>
      </c>
      <c r="G7" s="36">
        <f t="shared" si="0"/>
        <v>500406965.40768743</v>
      </c>
    </row>
    <row r="8" spans="1:7" x14ac:dyDescent="0.25">
      <c r="A8" s="64" t="s">
        <v>221</v>
      </c>
      <c r="B8" s="61">
        <v>57180626</v>
      </c>
      <c r="C8" s="61">
        <v>60039657.300000004</v>
      </c>
      <c r="D8" s="61">
        <v>63041640.165000007</v>
      </c>
      <c r="E8" s="61">
        <v>66193722.173250012</v>
      </c>
      <c r="F8" s="61">
        <v>69503408.281912521</v>
      </c>
      <c r="G8" s="61">
        <v>72978578.696008146</v>
      </c>
    </row>
    <row r="9" spans="1:7" x14ac:dyDescent="0.25">
      <c r="A9" s="64" t="s">
        <v>222</v>
      </c>
      <c r="B9" s="61">
        <v>0</v>
      </c>
      <c r="C9" s="61">
        <v>0</v>
      </c>
      <c r="D9" s="61">
        <v>0</v>
      </c>
      <c r="E9" s="61">
        <v>0</v>
      </c>
      <c r="F9" s="61">
        <v>0</v>
      </c>
      <c r="G9" s="61">
        <v>0</v>
      </c>
    </row>
    <row r="10" spans="1:7" x14ac:dyDescent="0.25">
      <c r="A10" s="64" t="s">
        <v>223</v>
      </c>
      <c r="B10" s="61">
        <v>8399301</v>
      </c>
      <c r="C10" s="61">
        <v>8819266.0500000007</v>
      </c>
      <c r="D10" s="61">
        <v>9260229.352500001</v>
      </c>
      <c r="E10" s="61">
        <v>9723240.8201250006</v>
      </c>
      <c r="F10" s="61">
        <v>10209402.861131251</v>
      </c>
      <c r="G10" s="61">
        <v>10719873.004187813</v>
      </c>
    </row>
    <row r="11" spans="1:7" x14ac:dyDescent="0.25">
      <c r="A11" s="64" t="s">
        <v>424</v>
      </c>
      <c r="B11" s="61">
        <v>9989370</v>
      </c>
      <c r="C11" s="61">
        <v>10488838.5</v>
      </c>
      <c r="D11" s="61">
        <v>11013280.425000001</v>
      </c>
      <c r="E11" s="61">
        <v>11563944.446250001</v>
      </c>
      <c r="F11" s="61">
        <v>12142141.668562502</v>
      </c>
      <c r="G11" s="61">
        <v>12749248.751990627</v>
      </c>
    </row>
    <row r="12" spans="1:7" x14ac:dyDescent="0.25">
      <c r="A12" s="64" t="s">
        <v>225</v>
      </c>
      <c r="B12" s="61">
        <v>11541274</v>
      </c>
      <c r="C12" s="61">
        <v>12118337.700000001</v>
      </c>
      <c r="D12" s="61">
        <v>12724254.585000001</v>
      </c>
      <c r="E12" s="61">
        <v>13360467.314250002</v>
      </c>
      <c r="F12" s="61">
        <v>14028490.679962503</v>
      </c>
      <c r="G12" s="61">
        <v>14729915.213960629</v>
      </c>
    </row>
    <row r="13" spans="1:7" x14ac:dyDescent="0.25">
      <c r="A13" s="64" t="s">
        <v>226</v>
      </c>
      <c r="B13" s="61">
        <v>3618421</v>
      </c>
      <c r="C13" s="61">
        <v>3799342.0500000003</v>
      </c>
      <c r="D13" s="61">
        <v>3989309.1525000003</v>
      </c>
      <c r="E13" s="61">
        <v>4188774.6101250006</v>
      </c>
      <c r="F13" s="61">
        <v>4398213.3406312512</v>
      </c>
      <c r="G13" s="61">
        <v>4618124.0076628141</v>
      </c>
    </row>
    <row r="14" spans="1:7" x14ac:dyDescent="0.25">
      <c r="A14" s="65" t="s">
        <v>425</v>
      </c>
      <c r="B14" s="61">
        <v>0</v>
      </c>
      <c r="C14" s="61">
        <v>0</v>
      </c>
      <c r="D14" s="61">
        <v>0</v>
      </c>
      <c r="E14" s="61">
        <v>0</v>
      </c>
      <c r="F14" s="61">
        <v>0</v>
      </c>
      <c r="G14" s="61">
        <v>0</v>
      </c>
    </row>
    <row r="15" spans="1:7" x14ac:dyDescent="0.25">
      <c r="A15" s="65" t="s">
        <v>426</v>
      </c>
      <c r="B15" s="61">
        <v>155344743</v>
      </c>
      <c r="C15" s="61">
        <v>163111980.15000001</v>
      </c>
      <c r="D15" s="61">
        <v>171267579.1575</v>
      </c>
      <c r="E15" s="61">
        <v>179830958.11537501</v>
      </c>
      <c r="F15" s="61">
        <v>188822506.02114376</v>
      </c>
      <c r="G15" s="61">
        <v>198263631.32220095</v>
      </c>
    </row>
    <row r="16" spans="1:7" x14ac:dyDescent="0.25">
      <c r="A16" s="66" t="s">
        <v>427</v>
      </c>
      <c r="B16" s="61">
        <v>1781520</v>
      </c>
      <c r="C16" s="61">
        <v>1870596</v>
      </c>
      <c r="D16" s="61">
        <v>1964125.8</v>
      </c>
      <c r="E16" s="61">
        <v>2062332.09</v>
      </c>
      <c r="F16" s="61">
        <v>2165448.6945000002</v>
      </c>
      <c r="G16" s="61">
        <v>2273721.1292250003</v>
      </c>
    </row>
    <row r="17" spans="1:7" x14ac:dyDescent="0.25">
      <c r="A17" s="64" t="s">
        <v>246</v>
      </c>
      <c r="B17" s="61">
        <v>24541140</v>
      </c>
      <c r="C17" s="61">
        <v>25768197</v>
      </c>
      <c r="D17" s="61">
        <v>27056606.850000001</v>
      </c>
      <c r="E17" s="61">
        <v>28409437.192500003</v>
      </c>
      <c r="F17" s="61">
        <v>29829909.052125003</v>
      </c>
      <c r="G17" s="61">
        <v>31321404.504731257</v>
      </c>
    </row>
    <row r="18" spans="1:7" x14ac:dyDescent="0.25">
      <c r="A18" s="64" t="s">
        <v>247</v>
      </c>
      <c r="B18" s="61">
        <v>0</v>
      </c>
      <c r="C18" s="61">
        <v>0</v>
      </c>
      <c r="D18" s="61">
        <v>0</v>
      </c>
      <c r="E18" s="61">
        <v>0</v>
      </c>
      <c r="F18" s="61">
        <v>0</v>
      </c>
      <c r="G18" s="61">
        <v>0</v>
      </c>
    </row>
    <row r="19" spans="1:7" x14ac:dyDescent="0.25">
      <c r="A19" s="64" t="s">
        <v>428</v>
      </c>
      <c r="B19" s="61">
        <v>119685556.28</v>
      </c>
      <c r="C19" s="61">
        <v>125669834.09400001</v>
      </c>
      <c r="D19" s="61">
        <v>131953325.79870002</v>
      </c>
      <c r="E19" s="61">
        <v>138550992.08863503</v>
      </c>
      <c r="F19" s="61">
        <v>145478541.69306678</v>
      </c>
      <c r="G19" s="61">
        <v>152752468.77772012</v>
      </c>
    </row>
    <row r="20" spans="1:7" x14ac:dyDescent="0.25">
      <c r="A20" s="61"/>
      <c r="B20" s="61"/>
      <c r="C20" s="61"/>
      <c r="D20" s="61"/>
      <c r="E20" s="61"/>
      <c r="F20" s="61"/>
      <c r="G20" s="61"/>
    </row>
    <row r="21" spans="1:7" x14ac:dyDescent="0.25">
      <c r="A21" s="67" t="s">
        <v>429</v>
      </c>
      <c r="B21" s="12">
        <f>SUM(B22:B26)</f>
        <v>163236221</v>
      </c>
      <c r="C21" s="12">
        <f t="shared" ref="C21:G21" si="1">SUM(C22:C26)</f>
        <v>171398032.05000001</v>
      </c>
      <c r="D21" s="12">
        <f t="shared" si="1"/>
        <v>179967933.65250003</v>
      </c>
      <c r="E21" s="12">
        <f t="shared" si="1"/>
        <v>188966330.33512503</v>
      </c>
      <c r="F21" s="12">
        <f t="shared" si="1"/>
        <v>198414646.8518813</v>
      </c>
      <c r="G21" s="12">
        <f t="shared" si="1"/>
        <v>208335379.19447538</v>
      </c>
    </row>
    <row r="22" spans="1:7" x14ac:dyDescent="0.25">
      <c r="A22" s="64" t="s">
        <v>430</v>
      </c>
      <c r="B22" s="61">
        <v>163236221</v>
      </c>
      <c r="C22" s="61">
        <v>171398032.05000001</v>
      </c>
      <c r="D22" s="61">
        <v>179967933.65250003</v>
      </c>
      <c r="E22" s="61">
        <v>188966330.33512503</v>
      </c>
      <c r="F22" s="61">
        <v>198414646.8518813</v>
      </c>
      <c r="G22" s="61">
        <v>208335379.19447538</v>
      </c>
    </row>
    <row r="23" spans="1:7" x14ac:dyDescent="0.25">
      <c r="A23" s="64" t="s">
        <v>431</v>
      </c>
      <c r="B23" s="61">
        <v>0</v>
      </c>
      <c r="C23" s="61">
        <v>0</v>
      </c>
      <c r="D23" s="61">
        <v>0</v>
      </c>
      <c r="E23" s="61">
        <v>0</v>
      </c>
      <c r="F23" s="61">
        <v>0</v>
      </c>
      <c r="G23" s="61">
        <v>0</v>
      </c>
    </row>
    <row r="24" spans="1:7" x14ac:dyDescent="0.25">
      <c r="A24" s="64" t="s">
        <v>432</v>
      </c>
      <c r="B24" s="61">
        <v>0</v>
      </c>
      <c r="C24" s="61">
        <v>0</v>
      </c>
      <c r="D24" s="61">
        <v>0</v>
      </c>
      <c r="E24" s="61">
        <v>0</v>
      </c>
      <c r="F24" s="61">
        <v>0</v>
      </c>
      <c r="G24" s="61">
        <v>0</v>
      </c>
    </row>
    <row r="25" spans="1:7" ht="30" x14ac:dyDescent="0.25">
      <c r="A25" s="65" t="s">
        <v>272</v>
      </c>
      <c r="B25" s="61">
        <v>0</v>
      </c>
      <c r="C25" s="61">
        <v>0</v>
      </c>
      <c r="D25" s="61">
        <v>0</v>
      </c>
      <c r="E25" s="61">
        <v>0</v>
      </c>
      <c r="F25" s="61">
        <v>0</v>
      </c>
      <c r="G25" s="61">
        <v>0</v>
      </c>
    </row>
    <row r="26" spans="1:7" x14ac:dyDescent="0.25">
      <c r="A26" s="64" t="s">
        <v>273</v>
      </c>
      <c r="B26" s="61">
        <v>0</v>
      </c>
      <c r="C26" s="61">
        <v>0</v>
      </c>
      <c r="D26" s="61">
        <v>0</v>
      </c>
      <c r="E26" s="61">
        <v>0</v>
      </c>
      <c r="F26" s="61">
        <v>0</v>
      </c>
      <c r="G26" s="61">
        <v>0</v>
      </c>
    </row>
    <row r="27" spans="1:7" x14ac:dyDescent="0.25">
      <c r="A27" s="61"/>
      <c r="B27" s="61"/>
      <c r="C27" s="61"/>
      <c r="D27" s="61"/>
      <c r="E27" s="61"/>
      <c r="F27" s="61"/>
      <c r="G27" s="61"/>
    </row>
    <row r="28" spans="1:7" x14ac:dyDescent="0.25">
      <c r="A28" s="67" t="s">
        <v>433</v>
      </c>
      <c r="B28" s="12">
        <f>B29</f>
        <v>0</v>
      </c>
      <c r="C28" s="12">
        <f t="shared" ref="C28:G28" si="2">C29</f>
        <v>0</v>
      </c>
      <c r="D28" s="12">
        <f t="shared" si="2"/>
        <v>0</v>
      </c>
      <c r="E28" s="12">
        <f t="shared" si="2"/>
        <v>0</v>
      </c>
      <c r="F28" s="12">
        <f t="shared" si="2"/>
        <v>0</v>
      </c>
      <c r="G28" s="12">
        <f t="shared" si="2"/>
        <v>0</v>
      </c>
    </row>
    <row r="29" spans="1:7" x14ac:dyDescent="0.25">
      <c r="A29" s="64" t="s">
        <v>276</v>
      </c>
      <c r="B29" s="61">
        <v>0</v>
      </c>
      <c r="C29" s="61">
        <v>0</v>
      </c>
      <c r="D29" s="61">
        <v>0</v>
      </c>
      <c r="E29" s="61">
        <v>0</v>
      </c>
      <c r="F29" s="61">
        <v>0</v>
      </c>
      <c r="G29" s="61">
        <v>0</v>
      </c>
    </row>
    <row r="30" spans="1:7" x14ac:dyDescent="0.25">
      <c r="A30" s="61"/>
      <c r="B30" s="61"/>
      <c r="C30" s="61"/>
      <c r="D30" s="61"/>
      <c r="E30" s="61"/>
      <c r="F30" s="61"/>
      <c r="G30" s="61"/>
    </row>
    <row r="31" spans="1:7" x14ac:dyDescent="0.25">
      <c r="A31" s="72" t="s">
        <v>434</v>
      </c>
      <c r="B31" s="157">
        <f>B28+B21+B7</f>
        <v>555318172.27999997</v>
      </c>
      <c r="C31" s="157">
        <f t="shared" ref="C31:F31" si="3">C28+C21+C7</f>
        <v>583084080.89400005</v>
      </c>
      <c r="D31" s="157">
        <f t="shared" si="3"/>
        <v>612238284.93870008</v>
      </c>
      <c r="E31" s="157">
        <f t="shared" si="3"/>
        <v>642850199.18563509</v>
      </c>
      <c r="F31" s="157">
        <f t="shared" si="3"/>
        <v>674992709.14491689</v>
      </c>
      <c r="G31" s="157">
        <f>G28+G21+G7</f>
        <v>708742344.60216284</v>
      </c>
    </row>
    <row r="32" spans="1:7" x14ac:dyDescent="0.25">
      <c r="A32" s="61"/>
      <c r="B32" s="61"/>
      <c r="C32" s="61"/>
      <c r="D32" s="61"/>
      <c r="E32" s="61"/>
      <c r="F32" s="61"/>
      <c r="G32" s="61"/>
    </row>
    <row r="33" spans="1:7" x14ac:dyDescent="0.25">
      <c r="A33" s="67" t="s">
        <v>278</v>
      </c>
      <c r="B33" s="12"/>
      <c r="C33" s="12"/>
      <c r="D33" s="12"/>
      <c r="E33" s="12"/>
      <c r="F33" s="12"/>
      <c r="G33" s="12"/>
    </row>
    <row r="34" spans="1:7" ht="45" customHeight="1" x14ac:dyDescent="0.25">
      <c r="A34" s="73" t="s">
        <v>435</v>
      </c>
      <c r="B34" s="61">
        <v>0</v>
      </c>
      <c r="C34" s="61">
        <v>0</v>
      </c>
      <c r="D34" s="61">
        <v>0</v>
      </c>
      <c r="E34" s="61">
        <v>0</v>
      </c>
      <c r="F34" s="61">
        <v>0</v>
      </c>
      <c r="G34" s="61">
        <v>0</v>
      </c>
    </row>
    <row r="35" spans="1:7" ht="45" customHeight="1" x14ac:dyDescent="0.25">
      <c r="A35" s="73" t="s">
        <v>280</v>
      </c>
      <c r="B35" s="61">
        <v>0</v>
      </c>
      <c r="C35" s="61">
        <v>0</v>
      </c>
      <c r="D35" s="61">
        <v>0</v>
      </c>
      <c r="E35" s="61">
        <v>0</v>
      </c>
      <c r="F35" s="61">
        <v>0</v>
      </c>
      <c r="G35" s="61">
        <v>0</v>
      </c>
    </row>
    <row r="36" spans="1:7" x14ac:dyDescent="0.25">
      <c r="A36" s="67" t="s">
        <v>436</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72" orientation="landscape"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topLeftCell="A7" zoomScaleNormal="100" workbookViewId="0">
      <selection sqref="A1:G30"/>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5.425781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82" t="s">
        <v>437</v>
      </c>
      <c r="B1" s="182"/>
      <c r="C1" s="182"/>
      <c r="D1" s="182"/>
      <c r="E1" s="182"/>
      <c r="F1" s="182"/>
      <c r="G1" s="182"/>
    </row>
    <row r="2" spans="1:7" x14ac:dyDescent="0.25">
      <c r="A2" s="133" t="str">
        <f>'Formato 1'!A2</f>
        <v>MUNICIPIO DE ACAMBARO, GTO.</v>
      </c>
      <c r="B2" s="134"/>
      <c r="C2" s="134"/>
      <c r="D2" s="134"/>
      <c r="E2" s="134"/>
      <c r="F2" s="134"/>
      <c r="G2" s="135"/>
    </row>
    <row r="3" spans="1:7" x14ac:dyDescent="0.25">
      <c r="A3" s="136" t="s">
        <v>438</v>
      </c>
      <c r="B3" s="137"/>
      <c r="C3" s="137"/>
      <c r="D3" s="137"/>
      <c r="E3" s="137"/>
      <c r="F3" s="137"/>
      <c r="G3" s="138"/>
    </row>
    <row r="4" spans="1:7" x14ac:dyDescent="0.25">
      <c r="A4" s="136" t="s">
        <v>2</v>
      </c>
      <c r="B4" s="137"/>
      <c r="C4" s="137"/>
      <c r="D4" s="137"/>
      <c r="E4" s="137"/>
      <c r="F4" s="137"/>
      <c r="G4" s="138"/>
    </row>
    <row r="5" spans="1:7" x14ac:dyDescent="0.25">
      <c r="A5" s="136" t="s">
        <v>421</v>
      </c>
      <c r="B5" s="137"/>
      <c r="C5" s="137"/>
      <c r="D5" s="137"/>
      <c r="E5" s="137"/>
      <c r="F5" s="137"/>
      <c r="G5" s="138"/>
    </row>
    <row r="6" spans="1:7" ht="57.75" customHeight="1" x14ac:dyDescent="0.25">
      <c r="A6" s="26" t="s">
        <v>544</v>
      </c>
      <c r="B6" s="7" t="s">
        <v>543</v>
      </c>
      <c r="C6" s="42">
        <v>2025</v>
      </c>
      <c r="D6" s="42">
        <v>2026</v>
      </c>
      <c r="E6" s="42">
        <v>2027</v>
      </c>
      <c r="F6" s="42">
        <v>2028</v>
      </c>
      <c r="G6" s="42">
        <v>2029</v>
      </c>
    </row>
    <row r="7" spans="1:7" x14ac:dyDescent="0.25">
      <c r="A7" s="27" t="s">
        <v>534</v>
      </c>
      <c r="B7" s="39">
        <f>SUM(B8:B16)</f>
        <v>367540811.28000003</v>
      </c>
      <c r="C7" s="39">
        <f t="shared" ref="C7:G7" si="0">SUM(C8:C16)</f>
        <v>385917851.84400004</v>
      </c>
      <c r="D7" s="39">
        <f t="shared" si="0"/>
        <v>405213744.43620008</v>
      </c>
      <c r="E7" s="39">
        <f t="shared" si="0"/>
        <v>425474431.65801013</v>
      </c>
      <c r="F7" s="39">
        <f t="shared" si="0"/>
        <v>446748153.24091065</v>
      </c>
      <c r="G7" s="39">
        <f t="shared" si="0"/>
        <v>469085560.90295613</v>
      </c>
    </row>
    <row r="8" spans="1:7" x14ac:dyDescent="0.25">
      <c r="A8" s="59" t="s">
        <v>531</v>
      </c>
      <c r="B8" s="61">
        <v>174636188.83999997</v>
      </c>
      <c r="C8" s="61">
        <v>183367998.28199998</v>
      </c>
      <c r="D8" s="61">
        <v>192536398.1961</v>
      </c>
      <c r="E8" s="61">
        <v>202163218.105905</v>
      </c>
      <c r="F8" s="61">
        <v>212271379.01120025</v>
      </c>
      <c r="G8" s="61">
        <v>222884947.96176028</v>
      </c>
    </row>
    <row r="9" spans="1:7" x14ac:dyDescent="0.25">
      <c r="A9" s="59" t="s">
        <v>532</v>
      </c>
      <c r="B9" s="61">
        <v>15573821.43</v>
      </c>
      <c r="C9" s="61">
        <v>16352512.501500001</v>
      </c>
      <c r="D9" s="61">
        <v>17170138.126575001</v>
      </c>
      <c r="E9" s="61">
        <v>18028645.032903753</v>
      </c>
      <c r="F9" s="61">
        <v>18930077.284548942</v>
      </c>
      <c r="G9" s="61">
        <v>19876581.14877639</v>
      </c>
    </row>
    <row r="10" spans="1:7" x14ac:dyDescent="0.25">
      <c r="A10" s="59" t="s">
        <v>439</v>
      </c>
      <c r="B10" s="61">
        <v>27987000</v>
      </c>
      <c r="C10" s="61">
        <v>29386350</v>
      </c>
      <c r="D10" s="61">
        <v>30855667.5</v>
      </c>
      <c r="E10" s="61">
        <v>32398450.875</v>
      </c>
      <c r="F10" s="61">
        <v>34018373.418750003</v>
      </c>
      <c r="G10" s="61">
        <v>35719292.089687504</v>
      </c>
    </row>
    <row r="11" spans="1:7" x14ac:dyDescent="0.25">
      <c r="A11" s="60" t="s">
        <v>440</v>
      </c>
      <c r="B11" s="61">
        <v>41924296.299999997</v>
      </c>
      <c r="C11" s="61">
        <v>44020511.115000002</v>
      </c>
      <c r="D11" s="61">
        <v>46221536.670750007</v>
      </c>
      <c r="E11" s="61">
        <v>48532613.504287511</v>
      </c>
      <c r="F11" s="61">
        <v>50959244.179501891</v>
      </c>
      <c r="G11" s="61">
        <v>53507206.38847699</v>
      </c>
    </row>
    <row r="12" spans="1:7" x14ac:dyDescent="0.25">
      <c r="A12" s="60" t="s">
        <v>533</v>
      </c>
      <c r="B12" s="61">
        <v>1611000</v>
      </c>
      <c r="C12" s="61">
        <v>1691550</v>
      </c>
      <c r="D12" s="61">
        <v>1776127.5</v>
      </c>
      <c r="E12" s="61">
        <v>1864933.875</v>
      </c>
      <c r="F12" s="61">
        <v>1958180.5687500001</v>
      </c>
      <c r="G12" s="61">
        <v>2056089.5971875002</v>
      </c>
    </row>
    <row r="13" spans="1:7" x14ac:dyDescent="0.25">
      <c r="A13" s="59" t="s">
        <v>441</v>
      </c>
      <c r="B13" s="61">
        <v>90239967.76000005</v>
      </c>
      <c r="C13" s="61">
        <v>94751966.148000062</v>
      </c>
      <c r="D13" s="61">
        <v>99489564.455400065</v>
      </c>
      <c r="E13" s="61">
        <v>104464042.67817007</v>
      </c>
      <c r="F13" s="61">
        <v>109687244.81207858</v>
      </c>
      <c r="G13" s="61">
        <v>115171607.05268252</v>
      </c>
    </row>
    <row r="14" spans="1:7" x14ac:dyDescent="0.25">
      <c r="A14" s="60" t="s">
        <v>442</v>
      </c>
      <c r="B14" s="61">
        <v>12318536.949999999</v>
      </c>
      <c r="C14" s="61">
        <v>12934463.797499999</v>
      </c>
      <c r="D14" s="61">
        <v>13581186.987375</v>
      </c>
      <c r="E14" s="61">
        <v>14260246.336743752</v>
      </c>
      <c r="F14" s="61">
        <v>14973258.653580939</v>
      </c>
      <c r="G14" s="61">
        <v>15721921.586259987</v>
      </c>
    </row>
    <row r="15" spans="1:7" x14ac:dyDescent="0.25">
      <c r="A15" s="59" t="s">
        <v>443</v>
      </c>
      <c r="B15" s="61">
        <v>2650000</v>
      </c>
      <c r="C15" s="61">
        <v>2782500</v>
      </c>
      <c r="D15" s="61">
        <v>2921625</v>
      </c>
      <c r="E15" s="61">
        <v>3067706.25</v>
      </c>
      <c r="F15" s="61">
        <v>3221091.5625</v>
      </c>
      <c r="G15" s="61">
        <v>3382146.140625</v>
      </c>
    </row>
    <row r="16" spans="1:7" x14ac:dyDescent="0.25">
      <c r="A16" s="59" t="s">
        <v>444</v>
      </c>
      <c r="B16" s="61">
        <v>600000</v>
      </c>
      <c r="C16" s="61">
        <v>630000</v>
      </c>
      <c r="D16" s="61">
        <v>661500</v>
      </c>
      <c r="E16" s="61">
        <v>694575</v>
      </c>
      <c r="F16" s="61">
        <v>729303.75</v>
      </c>
      <c r="G16" s="61">
        <v>765768.9375</v>
      </c>
    </row>
    <row r="17" spans="1:7" x14ac:dyDescent="0.25">
      <c r="A17" s="54"/>
      <c r="B17" s="46"/>
      <c r="C17" s="46"/>
      <c r="D17" s="46"/>
      <c r="E17" s="46"/>
      <c r="F17" s="46"/>
      <c r="G17" s="46"/>
    </row>
    <row r="18" spans="1:7" x14ac:dyDescent="0.25">
      <c r="A18" s="3" t="s">
        <v>529</v>
      </c>
      <c r="B18" s="12">
        <f>SUM(B19:B27)</f>
        <v>187777361</v>
      </c>
      <c r="C18" s="12">
        <f t="shared" ref="C18:G18" si="1">SUM(C19:C27)</f>
        <v>197166229.05000001</v>
      </c>
      <c r="D18" s="12">
        <f t="shared" si="1"/>
        <v>207024540.50250003</v>
      </c>
      <c r="E18" s="12">
        <f t="shared" si="1"/>
        <v>217375767.52762502</v>
      </c>
      <c r="F18" s="12">
        <f t="shared" si="1"/>
        <v>228244555.9040063</v>
      </c>
      <c r="G18" s="12">
        <f t="shared" si="1"/>
        <v>239656783.69920662</v>
      </c>
    </row>
    <row r="19" spans="1:7" x14ac:dyDescent="0.25">
      <c r="A19" s="59" t="s">
        <v>531</v>
      </c>
      <c r="B19" s="61">
        <v>8666966.9299999997</v>
      </c>
      <c r="C19" s="61">
        <v>9100315.2764999997</v>
      </c>
      <c r="D19" s="61">
        <v>9555331.0403250009</v>
      </c>
      <c r="E19" s="61">
        <v>10033097.592341252</v>
      </c>
      <c r="F19" s="61">
        <v>10534752.471958315</v>
      </c>
      <c r="G19" s="61">
        <v>11061490.095556231</v>
      </c>
    </row>
    <row r="20" spans="1:7" x14ac:dyDescent="0.25">
      <c r="A20" s="59" t="s">
        <v>532</v>
      </c>
      <c r="B20" s="61">
        <v>5350000</v>
      </c>
      <c r="C20" s="61">
        <v>5617500</v>
      </c>
      <c r="D20" s="61">
        <v>5898375</v>
      </c>
      <c r="E20" s="61">
        <v>6193293.75</v>
      </c>
      <c r="F20" s="61">
        <v>6502958.4375</v>
      </c>
      <c r="G20" s="61">
        <v>6828106.359375</v>
      </c>
    </row>
    <row r="21" spans="1:7" x14ac:dyDescent="0.25">
      <c r="A21" s="59" t="s">
        <v>439</v>
      </c>
      <c r="B21" s="61">
        <v>66799254.07</v>
      </c>
      <c r="C21" s="61">
        <v>70139216.77350001</v>
      </c>
      <c r="D21" s="61">
        <v>73646177.612175018</v>
      </c>
      <c r="E21" s="61">
        <v>77328486.49278377</v>
      </c>
      <c r="F21" s="61">
        <v>81194910.817422956</v>
      </c>
      <c r="G21" s="61">
        <v>85254656.358294114</v>
      </c>
    </row>
    <row r="22" spans="1:7" x14ac:dyDescent="0.25">
      <c r="A22" s="60" t="s">
        <v>440</v>
      </c>
      <c r="B22" s="61">
        <v>0</v>
      </c>
      <c r="C22" s="61">
        <v>0</v>
      </c>
      <c r="D22" s="61">
        <v>0</v>
      </c>
      <c r="E22" s="61">
        <v>0</v>
      </c>
      <c r="F22" s="61">
        <v>0</v>
      </c>
      <c r="G22" s="61">
        <v>0</v>
      </c>
    </row>
    <row r="23" spans="1:7" x14ac:dyDescent="0.25">
      <c r="A23" s="60" t="s">
        <v>533</v>
      </c>
      <c r="B23" s="61">
        <v>6000000</v>
      </c>
      <c r="C23" s="61">
        <v>6300000</v>
      </c>
      <c r="D23" s="61">
        <v>6615000</v>
      </c>
      <c r="E23" s="61">
        <v>6945750</v>
      </c>
      <c r="F23" s="61">
        <v>7293037.5</v>
      </c>
      <c r="G23" s="61">
        <v>7657689.375</v>
      </c>
    </row>
    <row r="24" spans="1:7" x14ac:dyDescent="0.25">
      <c r="A24" s="60" t="s">
        <v>441</v>
      </c>
      <c r="B24" s="61">
        <v>100461140</v>
      </c>
      <c r="C24" s="61">
        <v>105484197</v>
      </c>
      <c r="D24" s="61">
        <v>110758406.85000001</v>
      </c>
      <c r="E24" s="61">
        <v>116296327.19250001</v>
      </c>
      <c r="F24" s="61">
        <v>122111143.55212502</v>
      </c>
      <c r="G24" s="61">
        <v>128216700.72973128</v>
      </c>
    </row>
    <row r="25" spans="1:7" x14ac:dyDescent="0.25">
      <c r="A25" s="60" t="s">
        <v>442</v>
      </c>
      <c r="B25" s="61">
        <v>0</v>
      </c>
      <c r="C25" s="61">
        <v>0</v>
      </c>
      <c r="D25" s="61">
        <v>0</v>
      </c>
      <c r="E25" s="61">
        <v>0</v>
      </c>
      <c r="F25" s="61">
        <v>0</v>
      </c>
      <c r="G25" s="61">
        <v>0</v>
      </c>
    </row>
    <row r="26" spans="1:7" x14ac:dyDescent="0.25">
      <c r="A26" s="59" t="s">
        <v>445</v>
      </c>
      <c r="B26" s="61">
        <v>500000</v>
      </c>
      <c r="C26" s="61">
        <v>525000</v>
      </c>
      <c r="D26" s="61">
        <v>551250</v>
      </c>
      <c r="E26" s="61">
        <v>578812.5</v>
      </c>
      <c r="F26" s="61">
        <v>607753.125</v>
      </c>
      <c r="G26" s="61">
        <v>638140.78125</v>
      </c>
    </row>
    <row r="27" spans="1:7" x14ac:dyDescent="0.25">
      <c r="A27" s="59" t="s">
        <v>444</v>
      </c>
      <c r="B27" s="61">
        <v>0</v>
      </c>
      <c r="C27" s="61">
        <v>0</v>
      </c>
      <c r="D27" s="61">
        <v>0</v>
      </c>
      <c r="E27" s="61">
        <v>0</v>
      </c>
      <c r="F27" s="61">
        <v>0</v>
      </c>
      <c r="G27" s="61">
        <v>0</v>
      </c>
    </row>
    <row r="28" spans="1:7" x14ac:dyDescent="0.25">
      <c r="A28" s="46"/>
      <c r="B28" s="46"/>
      <c r="C28" s="46"/>
      <c r="D28" s="46"/>
      <c r="E28" s="46"/>
      <c r="F28" s="46"/>
      <c r="G28" s="46"/>
    </row>
    <row r="29" spans="1:7" x14ac:dyDescent="0.25">
      <c r="A29" s="3" t="s">
        <v>530</v>
      </c>
      <c r="B29" s="40">
        <f t="shared" ref="B29:G29" si="2">B7+B18</f>
        <v>555318172.27999997</v>
      </c>
      <c r="C29" s="40">
        <f t="shared" si="2"/>
        <v>583084080.89400005</v>
      </c>
      <c r="D29" s="40">
        <f t="shared" si="2"/>
        <v>612238284.93870008</v>
      </c>
      <c r="E29" s="40">
        <f t="shared" si="2"/>
        <v>642850199.18563509</v>
      </c>
      <c r="F29" s="40">
        <f t="shared" si="2"/>
        <v>674992709.14491701</v>
      </c>
      <c r="G29" s="40">
        <f t="shared" si="2"/>
        <v>708742344.60216272</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zoomScale="67" zoomScaleNormal="70" workbookViewId="0">
      <selection sqref="A1:G40"/>
    </sheetView>
  </sheetViews>
  <sheetFormatPr baseColWidth="10" defaultColWidth="11.42578125" defaultRowHeight="15" x14ac:dyDescent="0.25"/>
  <cols>
    <col min="1" max="1" width="84.5703125" bestFit="1" customWidth="1"/>
    <col min="2" max="2" width="23.7109375" customWidth="1"/>
    <col min="3" max="3" width="23.85546875" customWidth="1"/>
    <col min="4" max="4" width="23.140625" customWidth="1"/>
    <col min="5" max="5" width="23.5703125" customWidth="1"/>
    <col min="6" max="6" width="23.28515625" customWidth="1"/>
    <col min="7" max="7" width="24.570312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4" t="s">
        <v>446</v>
      </c>
      <c r="B1" s="184"/>
      <c r="C1" s="184"/>
      <c r="D1" s="184"/>
      <c r="E1" s="184"/>
      <c r="F1" s="184"/>
      <c r="G1" s="184"/>
    </row>
    <row r="2" spans="1:7" x14ac:dyDescent="0.25">
      <c r="A2" s="125" t="str">
        <f>'Formato 1'!A2</f>
        <v>MUNICIPIO DE ACAMBARO, GTO.</v>
      </c>
      <c r="B2" s="126"/>
      <c r="C2" s="126"/>
      <c r="D2" s="126"/>
      <c r="E2" s="126"/>
      <c r="F2" s="126"/>
      <c r="G2" s="127"/>
    </row>
    <row r="3" spans="1:7" x14ac:dyDescent="0.25">
      <c r="A3" s="115" t="s">
        <v>447</v>
      </c>
      <c r="B3" s="116"/>
      <c r="C3" s="116"/>
      <c r="D3" s="116"/>
      <c r="E3" s="116"/>
      <c r="F3" s="116"/>
      <c r="G3" s="117"/>
    </row>
    <row r="4" spans="1:7" x14ac:dyDescent="0.25">
      <c r="A4" s="118" t="s">
        <v>2</v>
      </c>
      <c r="B4" s="119"/>
      <c r="C4" s="119"/>
      <c r="D4" s="119"/>
      <c r="E4" s="119"/>
      <c r="F4" s="119"/>
      <c r="G4" s="120"/>
    </row>
    <row r="5" spans="1:7" ht="74.25" customHeight="1" x14ac:dyDescent="0.25">
      <c r="A5" s="131" t="s">
        <v>422</v>
      </c>
      <c r="B5" s="132">
        <v>2019</v>
      </c>
      <c r="C5" s="132">
        <v>2020</v>
      </c>
      <c r="D5" s="132">
        <v>2021</v>
      </c>
      <c r="E5" s="132">
        <v>2022</v>
      </c>
      <c r="F5" s="132">
        <v>2023</v>
      </c>
      <c r="G5" s="38" t="s">
        <v>545</v>
      </c>
    </row>
    <row r="6" spans="1:7" x14ac:dyDescent="0.25">
      <c r="A6" s="63" t="s">
        <v>423</v>
      </c>
      <c r="B6" s="39">
        <f t="shared" ref="B6:G6" si="0">SUM(B7:B18)</f>
        <v>187169545.24000004</v>
      </c>
      <c r="C6" s="39">
        <f t="shared" si="0"/>
        <v>197964446.47999999</v>
      </c>
      <c r="D6" s="39">
        <f t="shared" si="0"/>
        <v>193972437.97999999</v>
      </c>
      <c r="E6" s="39">
        <f t="shared" si="0"/>
        <v>137928167.95999998</v>
      </c>
      <c r="F6" s="39">
        <f t="shared" si="0"/>
        <v>340662624.80000001</v>
      </c>
      <c r="G6" s="39">
        <f t="shared" si="0"/>
        <v>244829546.13</v>
      </c>
    </row>
    <row r="7" spans="1:7" x14ac:dyDescent="0.25">
      <c r="A7" s="64" t="s">
        <v>500</v>
      </c>
      <c r="B7" s="159">
        <v>19490629.370000001</v>
      </c>
      <c r="C7" s="159">
        <v>20524883.969999999</v>
      </c>
      <c r="D7" s="159">
        <v>21528974.379999999</v>
      </c>
      <c r="E7" s="159">
        <v>24915485.109999999</v>
      </c>
      <c r="F7" s="61">
        <v>28329931.899999999</v>
      </c>
      <c r="G7" s="61">
        <v>27541997.940000001</v>
      </c>
    </row>
    <row r="8" spans="1:7" x14ac:dyDescent="0.25">
      <c r="A8" s="64" t="s">
        <v>501</v>
      </c>
      <c r="B8" s="159">
        <v>0</v>
      </c>
      <c r="C8" s="159">
        <v>0</v>
      </c>
      <c r="D8" s="159">
        <v>0</v>
      </c>
      <c r="E8" s="159">
        <v>0</v>
      </c>
      <c r="F8" s="61">
        <v>0</v>
      </c>
      <c r="G8" s="61">
        <v>0</v>
      </c>
    </row>
    <row r="9" spans="1:7" x14ac:dyDescent="0.25">
      <c r="A9" s="64" t="s">
        <v>502</v>
      </c>
      <c r="B9" s="159">
        <v>4056822.03</v>
      </c>
      <c r="C9" s="159">
        <v>4698790.16</v>
      </c>
      <c r="D9" s="159">
        <v>1633682.83</v>
      </c>
      <c r="E9" s="159">
        <v>218350</v>
      </c>
      <c r="F9" s="61">
        <v>4379617.5299999993</v>
      </c>
      <c r="G9" s="61">
        <v>1667819.29</v>
      </c>
    </row>
    <row r="10" spans="1:7" x14ac:dyDescent="0.25">
      <c r="A10" s="64" t="s">
        <v>503</v>
      </c>
      <c r="B10" s="159">
        <v>5819274.2599999998</v>
      </c>
      <c r="C10" s="159">
        <v>6674554.0599999996</v>
      </c>
      <c r="D10" s="159">
        <v>9746274.6500000004</v>
      </c>
      <c r="E10" s="159">
        <v>5111137.9400000004</v>
      </c>
      <c r="F10" s="61">
        <v>9530581.1100000031</v>
      </c>
      <c r="G10" s="61">
        <v>7908384.4100000001</v>
      </c>
    </row>
    <row r="11" spans="1:7" x14ac:dyDescent="0.25">
      <c r="A11" s="64" t="s">
        <v>504</v>
      </c>
      <c r="B11" s="159">
        <v>14157137.49</v>
      </c>
      <c r="C11" s="159">
        <v>12923195.23</v>
      </c>
      <c r="D11" s="159">
        <v>12523142.01</v>
      </c>
      <c r="E11" s="159">
        <v>5819297.5899999999</v>
      </c>
      <c r="F11" s="61">
        <v>15617254.870000003</v>
      </c>
      <c r="G11" s="61">
        <v>12363581.310000001</v>
      </c>
    </row>
    <row r="12" spans="1:7" x14ac:dyDescent="0.25">
      <c r="A12" s="64" t="s">
        <v>505</v>
      </c>
      <c r="B12" s="159">
        <v>7947186.6100000003</v>
      </c>
      <c r="C12" s="159">
        <v>5952491.7699999996</v>
      </c>
      <c r="D12" s="159">
        <v>7432982.0499999998</v>
      </c>
      <c r="E12" s="159">
        <v>4238326.8600000003</v>
      </c>
      <c r="F12" s="61">
        <v>6028618.3700000001</v>
      </c>
      <c r="G12" s="61">
        <v>4249915.66</v>
      </c>
    </row>
    <row r="13" spans="1:7" ht="30" customHeight="1" x14ac:dyDescent="0.25">
      <c r="A13" s="65" t="s">
        <v>516</v>
      </c>
      <c r="B13" s="159">
        <v>365081</v>
      </c>
      <c r="C13" s="159">
        <v>0</v>
      </c>
      <c r="D13" s="159">
        <v>0</v>
      </c>
      <c r="E13" s="159">
        <v>0</v>
      </c>
      <c r="F13" s="61">
        <v>0</v>
      </c>
      <c r="G13" s="61">
        <v>0</v>
      </c>
    </row>
    <row r="14" spans="1:7" x14ac:dyDescent="0.25">
      <c r="A14" s="64" t="s">
        <v>506</v>
      </c>
      <c r="B14" s="159">
        <v>126411708.90000001</v>
      </c>
      <c r="C14" s="159">
        <v>134159862.7</v>
      </c>
      <c r="D14" s="159">
        <v>126181884</v>
      </c>
      <c r="E14" s="159">
        <v>96429988.700000003</v>
      </c>
      <c r="F14" s="61">
        <v>189727299.74000001</v>
      </c>
      <c r="G14" s="61">
        <v>153614403.03999999</v>
      </c>
    </row>
    <row r="15" spans="1:7" x14ac:dyDescent="0.25">
      <c r="A15" s="66" t="s">
        <v>507</v>
      </c>
      <c r="B15" s="159">
        <v>8921705.5800000001</v>
      </c>
      <c r="C15" s="159">
        <v>13030668.59</v>
      </c>
      <c r="D15" s="159">
        <v>14925498.060000001</v>
      </c>
      <c r="E15" s="159">
        <v>1195581.76</v>
      </c>
      <c r="F15" s="61">
        <v>2676704.3699999996</v>
      </c>
      <c r="G15" s="61">
        <v>1857092.68</v>
      </c>
    </row>
    <row r="16" spans="1:7" x14ac:dyDescent="0.25">
      <c r="A16" s="64" t="s">
        <v>517</v>
      </c>
      <c r="B16" s="159">
        <v>0</v>
      </c>
      <c r="C16" s="159">
        <v>0</v>
      </c>
      <c r="D16" s="159">
        <v>0</v>
      </c>
      <c r="E16" s="159">
        <v>0</v>
      </c>
      <c r="F16" s="61">
        <v>84194999.849999994</v>
      </c>
      <c r="G16" s="61">
        <v>17296156.469999999</v>
      </c>
    </row>
    <row r="17" spans="1:7" x14ac:dyDescent="0.25">
      <c r="A17" s="64" t="s">
        <v>508</v>
      </c>
      <c r="B17" s="159">
        <v>0</v>
      </c>
      <c r="C17" s="159"/>
      <c r="D17" s="159">
        <v>0</v>
      </c>
      <c r="E17" s="159">
        <v>0</v>
      </c>
      <c r="F17" s="61">
        <v>425</v>
      </c>
      <c r="G17" s="61">
        <v>172</v>
      </c>
    </row>
    <row r="18" spans="1:7" x14ac:dyDescent="0.25">
      <c r="A18" s="64" t="s">
        <v>518</v>
      </c>
      <c r="B18" s="159">
        <v>0</v>
      </c>
      <c r="C18" s="159"/>
      <c r="D18" s="159">
        <v>0</v>
      </c>
      <c r="E18" s="159">
        <v>0</v>
      </c>
      <c r="F18" s="61">
        <v>177192.06</v>
      </c>
      <c r="G18" s="61">
        <v>18330023.329999998</v>
      </c>
    </row>
    <row r="19" spans="1:7" x14ac:dyDescent="0.25">
      <c r="A19" s="61"/>
      <c r="B19" s="61"/>
      <c r="C19" s="61"/>
      <c r="D19" s="61"/>
      <c r="E19" s="61"/>
      <c r="F19" s="61"/>
      <c r="G19" s="61"/>
    </row>
    <row r="20" spans="1:7" x14ac:dyDescent="0.25">
      <c r="A20" s="67" t="s">
        <v>429</v>
      </c>
      <c r="B20" s="12">
        <f>SUM(B21:B25)</f>
        <v>171829938.38</v>
      </c>
      <c r="C20" s="12">
        <f t="shared" ref="C20:G20" si="1">SUM(C21:C25)</f>
        <v>184983474.5</v>
      </c>
      <c r="D20" s="12">
        <f t="shared" si="1"/>
        <v>160460901.61000001</v>
      </c>
      <c r="E20" s="12">
        <f t="shared" si="1"/>
        <v>85732915.069999993</v>
      </c>
      <c r="F20" s="12">
        <f t="shared" si="1"/>
        <v>175067683</v>
      </c>
      <c r="G20" s="157">
        <f t="shared" si="1"/>
        <v>149475227.37</v>
      </c>
    </row>
    <row r="21" spans="1:7" x14ac:dyDescent="0.25">
      <c r="A21" s="64" t="s">
        <v>509</v>
      </c>
      <c r="B21" s="159">
        <v>171827089.90000001</v>
      </c>
      <c r="C21" s="159">
        <v>184983474.5</v>
      </c>
      <c r="D21" s="159">
        <v>156750072.30000001</v>
      </c>
      <c r="E21" s="159">
        <v>82845810</v>
      </c>
      <c r="F21" s="61">
        <v>175067258</v>
      </c>
      <c r="G21" s="61">
        <v>142286949</v>
      </c>
    </row>
    <row r="22" spans="1:7" x14ac:dyDescent="0.25">
      <c r="A22" s="64" t="s">
        <v>510</v>
      </c>
      <c r="B22" s="159">
        <v>0</v>
      </c>
      <c r="C22" s="159">
        <v>0</v>
      </c>
      <c r="D22" s="159">
        <v>0</v>
      </c>
      <c r="E22" s="159">
        <v>2887105.07</v>
      </c>
      <c r="F22" s="61">
        <v>0</v>
      </c>
      <c r="G22" s="61">
        <v>7187941.3700000001</v>
      </c>
    </row>
    <row r="23" spans="1:7" x14ac:dyDescent="0.25">
      <c r="A23" s="64" t="s">
        <v>511</v>
      </c>
      <c r="B23" s="159">
        <v>0</v>
      </c>
      <c r="C23" s="159">
        <v>0</v>
      </c>
      <c r="D23" s="159">
        <v>0</v>
      </c>
      <c r="E23" s="159">
        <v>0</v>
      </c>
      <c r="F23" s="61">
        <v>0</v>
      </c>
      <c r="G23" s="61">
        <v>0</v>
      </c>
    </row>
    <row r="24" spans="1:7" ht="45" customHeight="1" x14ac:dyDescent="0.25">
      <c r="A24" s="65" t="s">
        <v>519</v>
      </c>
      <c r="B24" s="159">
        <v>0</v>
      </c>
      <c r="C24" s="159">
        <v>0</v>
      </c>
      <c r="D24" s="159">
        <v>3710829.31</v>
      </c>
      <c r="E24" s="159">
        <v>0</v>
      </c>
      <c r="F24" s="61">
        <v>0</v>
      </c>
      <c r="G24" s="61">
        <v>0</v>
      </c>
    </row>
    <row r="25" spans="1:7" x14ac:dyDescent="0.25">
      <c r="A25" s="64" t="s">
        <v>512</v>
      </c>
      <c r="B25" s="159">
        <v>2848.48</v>
      </c>
      <c r="C25" s="159">
        <v>0</v>
      </c>
      <c r="D25" s="159">
        <v>0</v>
      </c>
      <c r="E25" s="159">
        <v>0</v>
      </c>
      <c r="F25" s="61">
        <v>425</v>
      </c>
      <c r="G25" s="61">
        <v>337</v>
      </c>
    </row>
    <row r="26" spans="1:7" x14ac:dyDescent="0.25">
      <c r="A26" s="46"/>
      <c r="B26" s="61"/>
      <c r="C26" s="61"/>
      <c r="D26" s="61"/>
      <c r="E26" s="61"/>
      <c r="F26" s="61"/>
      <c r="G26" s="61"/>
    </row>
    <row r="27" spans="1:7" x14ac:dyDescent="0.25">
      <c r="A27" s="3" t="s">
        <v>433</v>
      </c>
      <c r="B27" s="12">
        <f>B28</f>
        <v>0</v>
      </c>
      <c r="C27" s="12">
        <f>C28</f>
        <v>0</v>
      </c>
      <c r="D27" s="12">
        <f t="shared" ref="D27:G27" si="2">D28</f>
        <v>0</v>
      </c>
      <c r="E27" s="12">
        <f t="shared" si="2"/>
        <v>0</v>
      </c>
      <c r="F27" s="12">
        <f t="shared" si="2"/>
        <v>0</v>
      </c>
      <c r="G27" s="12">
        <f t="shared" si="2"/>
        <v>0</v>
      </c>
    </row>
    <row r="28" spans="1:7" x14ac:dyDescent="0.25">
      <c r="A28" s="59" t="s">
        <v>276</v>
      </c>
      <c r="B28" s="61">
        <v>0</v>
      </c>
      <c r="C28" s="61">
        <v>0</v>
      </c>
      <c r="D28" s="61">
        <v>0</v>
      </c>
      <c r="E28" s="61">
        <v>0</v>
      </c>
      <c r="F28" s="61">
        <v>0</v>
      </c>
      <c r="G28" s="61">
        <v>0</v>
      </c>
    </row>
    <row r="29" spans="1:7" x14ac:dyDescent="0.25">
      <c r="A29" s="46"/>
      <c r="B29" s="61"/>
      <c r="C29" s="61"/>
      <c r="D29" s="61"/>
      <c r="E29" s="61"/>
      <c r="F29" s="61"/>
      <c r="G29" s="61"/>
    </row>
    <row r="30" spans="1:7" x14ac:dyDescent="0.25">
      <c r="A30" s="3" t="s">
        <v>520</v>
      </c>
      <c r="B30" s="40">
        <f>B6+B20+B27</f>
        <v>358999483.62</v>
      </c>
      <c r="C30" s="40">
        <f t="shared" ref="C30:G30" si="3">C6+C20+C27</f>
        <v>382947920.98000002</v>
      </c>
      <c r="D30" s="40">
        <f t="shared" si="3"/>
        <v>354433339.59000003</v>
      </c>
      <c r="E30" s="40">
        <f t="shared" si="3"/>
        <v>223661083.02999997</v>
      </c>
      <c r="F30" s="40">
        <f t="shared" si="3"/>
        <v>515730307.80000001</v>
      </c>
      <c r="G30" s="40">
        <f t="shared" si="3"/>
        <v>394304773.5</v>
      </c>
    </row>
    <row r="31" spans="1:7" x14ac:dyDescent="0.25">
      <c r="A31" s="46"/>
      <c r="B31" s="61"/>
      <c r="C31" s="61"/>
      <c r="D31" s="61"/>
      <c r="E31" s="61"/>
      <c r="F31" s="61"/>
      <c r="G31" s="61"/>
    </row>
    <row r="32" spans="1:7" x14ac:dyDescent="0.25">
      <c r="A32" s="3" t="s">
        <v>278</v>
      </c>
      <c r="B32" s="12"/>
      <c r="C32" s="12"/>
      <c r="D32" s="12"/>
      <c r="E32" s="12"/>
      <c r="F32" s="12"/>
      <c r="G32" s="12"/>
    </row>
    <row r="33" spans="1:7" ht="45" customHeight="1" x14ac:dyDescent="0.25">
      <c r="A33" s="68" t="s">
        <v>435</v>
      </c>
      <c r="B33" s="61">
        <v>0</v>
      </c>
      <c r="C33" s="61">
        <v>0</v>
      </c>
      <c r="D33" s="61">
        <v>0</v>
      </c>
      <c r="E33" s="61">
        <v>0</v>
      </c>
      <c r="F33" s="61">
        <v>0</v>
      </c>
      <c r="G33" s="61">
        <v>0</v>
      </c>
    </row>
    <row r="34" spans="1:7" ht="45" customHeight="1" x14ac:dyDescent="0.25">
      <c r="A34" s="68" t="s">
        <v>448</v>
      </c>
      <c r="B34" s="61">
        <v>0</v>
      </c>
      <c r="C34" s="61">
        <v>0</v>
      </c>
      <c r="D34" s="61">
        <v>0</v>
      </c>
      <c r="E34" s="61">
        <v>0</v>
      </c>
      <c r="F34" s="61">
        <v>0</v>
      </c>
      <c r="G34" s="61">
        <v>0</v>
      </c>
    </row>
    <row r="35" spans="1:7" x14ac:dyDescent="0.25">
      <c r="A35" s="3" t="s">
        <v>449</v>
      </c>
      <c r="B35" s="12">
        <f>B33+B34</f>
        <v>0</v>
      </c>
      <c r="C35" s="12">
        <f t="shared" ref="C35:G35" si="4">C33+C34</f>
        <v>0</v>
      </c>
      <c r="D35" s="12">
        <f t="shared" si="4"/>
        <v>0</v>
      </c>
      <c r="E35" s="12">
        <f t="shared" si="4"/>
        <v>0</v>
      </c>
      <c r="F35" s="12">
        <f t="shared" si="4"/>
        <v>0</v>
      </c>
      <c r="G35" s="12">
        <f t="shared" si="4"/>
        <v>0</v>
      </c>
    </row>
    <row r="36" spans="1:7" ht="5.25" customHeight="1" x14ac:dyDescent="0.25">
      <c r="A36" s="56"/>
      <c r="B36" s="69"/>
      <c r="C36" s="69"/>
      <c r="D36" s="69"/>
      <c r="E36" s="69"/>
      <c r="F36" s="69"/>
      <c r="G36" s="69"/>
    </row>
    <row r="37" spans="1:7" x14ac:dyDescent="0.25">
      <c r="A37" s="62"/>
    </row>
    <row r="38" spans="1:7" x14ac:dyDescent="0.25">
      <c r="A38" s="183" t="s">
        <v>452</v>
      </c>
      <c r="B38" s="183"/>
      <c r="C38" s="183"/>
      <c r="D38" s="183"/>
      <c r="E38" s="183"/>
      <c r="F38" s="183"/>
      <c r="G38" s="183"/>
    </row>
    <row r="39" spans="1:7" x14ac:dyDescent="0.25">
      <c r="A39" s="183" t="s">
        <v>453</v>
      </c>
      <c r="B39" s="183"/>
      <c r="C39" s="183"/>
      <c r="D39" s="183"/>
      <c r="E39" s="183"/>
      <c r="F39" s="183"/>
      <c r="G39" s="183"/>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55" fitToHeight="0" orientation="landscape" r:id="rId1"/>
  <ignoredErrors>
    <ignoredError sqref="B36:G36" formulaRange="1"/>
    <ignoredError sqref="C6:G6 B19:G20 B26:G27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sqref="A1:G33"/>
    </sheetView>
  </sheetViews>
  <sheetFormatPr baseColWidth="10" defaultColWidth="11.42578125" defaultRowHeight="15" x14ac:dyDescent="0.25"/>
  <cols>
    <col min="1" max="1" width="62.85546875" bestFit="1" customWidth="1"/>
    <col min="2" max="2" width="21.7109375" customWidth="1"/>
    <col min="3" max="4" width="22" customWidth="1"/>
    <col min="5" max="5" width="21.28515625" customWidth="1"/>
    <col min="6" max="6" width="22.140625" customWidth="1"/>
    <col min="7" max="7" width="21.8554687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4" t="s">
        <v>450</v>
      </c>
      <c r="B1" s="184"/>
      <c r="C1" s="184"/>
      <c r="D1" s="184"/>
      <c r="E1" s="184"/>
      <c r="F1" s="184"/>
      <c r="G1" s="184"/>
    </row>
    <row r="2" spans="1:7" x14ac:dyDescent="0.25">
      <c r="A2" s="125" t="str">
        <f>'Formato 1'!A2</f>
        <v>MUNICIPIO DE ACAMBARO, GTO.</v>
      </c>
      <c r="B2" s="126"/>
      <c r="C2" s="126"/>
      <c r="D2" s="126"/>
      <c r="E2" s="126"/>
      <c r="F2" s="126"/>
      <c r="G2" s="127"/>
    </row>
    <row r="3" spans="1:7" x14ac:dyDescent="0.25">
      <c r="A3" s="115" t="s">
        <v>451</v>
      </c>
      <c r="B3" s="116"/>
      <c r="C3" s="116"/>
      <c r="D3" s="116"/>
      <c r="E3" s="116"/>
      <c r="F3" s="116"/>
      <c r="G3" s="117"/>
    </row>
    <row r="4" spans="1:7" x14ac:dyDescent="0.25">
      <c r="A4" s="118" t="s">
        <v>2</v>
      </c>
      <c r="B4" s="119"/>
      <c r="C4" s="119"/>
      <c r="D4" s="119"/>
      <c r="E4" s="119"/>
      <c r="F4" s="119"/>
      <c r="G4" s="120"/>
    </row>
    <row r="5" spans="1:7" ht="48.75" customHeight="1" x14ac:dyDescent="0.25">
      <c r="A5" s="131" t="s">
        <v>422</v>
      </c>
      <c r="B5" s="132">
        <v>2019</v>
      </c>
      <c r="C5" s="132">
        <v>2020</v>
      </c>
      <c r="D5" s="132">
        <v>2021</v>
      </c>
      <c r="E5" s="132">
        <v>2022</v>
      </c>
      <c r="F5" s="132">
        <v>2023</v>
      </c>
      <c r="G5" s="38" t="s">
        <v>546</v>
      </c>
    </row>
    <row r="6" spans="1:7" x14ac:dyDescent="0.25">
      <c r="A6" s="27" t="s">
        <v>534</v>
      </c>
      <c r="B6" s="39">
        <f>SUM(B7:B15)</f>
        <v>163876795.00999999</v>
      </c>
      <c r="C6" s="39">
        <f>SUM(C7:C15)</f>
        <v>185739627.45999998</v>
      </c>
      <c r="D6" s="39">
        <f>SUM(D7:D15)</f>
        <v>191960133.59000003</v>
      </c>
      <c r="E6" s="39">
        <f>SUM(E7:E15)</f>
        <v>125666218.73</v>
      </c>
      <c r="F6" s="39">
        <f>SUM(F7:F15)</f>
        <v>301395690.52999997</v>
      </c>
      <c r="G6" s="39">
        <f t="shared" ref="G6" si="0">SUM(G7:G15)</f>
        <v>296489587.07999998</v>
      </c>
    </row>
    <row r="7" spans="1:7" x14ac:dyDescent="0.25">
      <c r="A7" s="59" t="s">
        <v>531</v>
      </c>
      <c r="B7" s="61">
        <v>107060063.59999999</v>
      </c>
      <c r="C7" s="61">
        <v>114280272.59999999</v>
      </c>
      <c r="D7" s="61">
        <v>115332655.2</v>
      </c>
      <c r="E7" s="61">
        <v>75559475.810000002</v>
      </c>
      <c r="F7" s="61">
        <v>136025625.16999993</v>
      </c>
      <c r="G7" s="61">
        <v>118776083.48999999</v>
      </c>
    </row>
    <row r="8" spans="1:7" x14ac:dyDescent="0.25">
      <c r="A8" s="59" t="s">
        <v>532</v>
      </c>
      <c r="B8" s="61">
        <v>9867493.9499999993</v>
      </c>
      <c r="C8" s="61">
        <v>11106572.66</v>
      </c>
      <c r="D8" s="61">
        <v>12174208.540000003</v>
      </c>
      <c r="E8" s="61">
        <v>5835816.46</v>
      </c>
      <c r="F8" s="61">
        <v>17201243.620000001</v>
      </c>
      <c r="G8" s="61">
        <v>12268481.82</v>
      </c>
    </row>
    <row r="9" spans="1:7" x14ac:dyDescent="0.25">
      <c r="A9" s="59" t="s">
        <v>439</v>
      </c>
      <c r="B9" s="61">
        <v>21744502.739999998</v>
      </c>
      <c r="C9" s="61">
        <v>18005075.390000001</v>
      </c>
      <c r="D9" s="61">
        <v>28795816.690000005</v>
      </c>
      <c r="E9" s="61">
        <v>28927400.309999999</v>
      </c>
      <c r="F9" s="61">
        <v>50102459.610000014</v>
      </c>
      <c r="G9" s="61">
        <v>27471500.289999999</v>
      </c>
    </row>
    <row r="10" spans="1:7" ht="30" customHeight="1" x14ac:dyDescent="0.25">
      <c r="A10" s="60" t="s">
        <v>440</v>
      </c>
      <c r="B10" s="61">
        <v>18087190.550000001</v>
      </c>
      <c r="C10" s="61">
        <v>28957034.09</v>
      </c>
      <c r="D10" s="61">
        <v>28747969.080000006</v>
      </c>
      <c r="E10" s="61">
        <v>9370916.3599999994</v>
      </c>
      <c r="F10" s="61">
        <v>38070958.149999991</v>
      </c>
      <c r="G10" s="61">
        <v>39710745.969999999</v>
      </c>
    </row>
    <row r="11" spans="1:7" ht="30" customHeight="1" x14ac:dyDescent="0.25">
      <c r="A11" s="60" t="s">
        <v>533</v>
      </c>
      <c r="B11" s="61">
        <v>2486350.7599999998</v>
      </c>
      <c r="C11" s="61">
        <v>2597667.34</v>
      </c>
      <c r="D11" s="61">
        <v>429285.65</v>
      </c>
      <c r="E11" s="61">
        <v>311620</v>
      </c>
      <c r="F11" s="61">
        <v>15632024.890000001</v>
      </c>
      <c r="G11" s="61">
        <v>277567.09999999998</v>
      </c>
    </row>
    <row r="12" spans="1:7" x14ac:dyDescent="0.25">
      <c r="A12" s="59" t="s">
        <v>441</v>
      </c>
      <c r="B12" s="61">
        <v>4431193.41</v>
      </c>
      <c r="C12" s="61">
        <v>10220681.98</v>
      </c>
      <c r="D12" s="61">
        <v>6370687.3299999991</v>
      </c>
      <c r="E12" s="61">
        <v>1373557.29</v>
      </c>
      <c r="F12" s="61">
        <v>42293907.120000005</v>
      </c>
      <c r="G12" s="61">
        <v>97175269.579999998</v>
      </c>
    </row>
    <row r="13" spans="1:7" ht="30" customHeight="1" x14ac:dyDescent="0.25">
      <c r="A13" s="60" t="s">
        <v>442</v>
      </c>
      <c r="B13" s="61">
        <v>0</v>
      </c>
      <c r="C13" s="61">
        <v>0</v>
      </c>
      <c r="D13" s="61">
        <v>0</v>
      </c>
      <c r="E13" s="61">
        <v>0</v>
      </c>
      <c r="F13" s="61">
        <v>0</v>
      </c>
      <c r="G13" s="61">
        <v>0</v>
      </c>
    </row>
    <row r="14" spans="1:7" x14ac:dyDescent="0.25">
      <c r="A14" s="59" t="s">
        <v>443</v>
      </c>
      <c r="B14" s="61">
        <v>200000</v>
      </c>
      <c r="C14" s="61">
        <v>200000</v>
      </c>
      <c r="D14" s="61">
        <v>0</v>
      </c>
      <c r="E14" s="61">
        <v>0</v>
      </c>
      <c r="F14" s="61">
        <v>2063671.97</v>
      </c>
      <c r="G14" s="61">
        <v>792424.83</v>
      </c>
    </row>
    <row r="15" spans="1:7" x14ac:dyDescent="0.25">
      <c r="A15" s="59" t="s">
        <v>444</v>
      </c>
      <c r="B15" s="61">
        <v>0</v>
      </c>
      <c r="C15" s="61">
        <v>372323.4</v>
      </c>
      <c r="D15" s="61">
        <v>109511.1</v>
      </c>
      <c r="E15" s="61">
        <v>4287432.5</v>
      </c>
      <c r="F15" s="61">
        <v>5800</v>
      </c>
      <c r="G15" s="61">
        <v>17514</v>
      </c>
    </row>
    <row r="16" spans="1:7" x14ac:dyDescent="0.25">
      <c r="A16" s="46"/>
      <c r="B16" s="46"/>
      <c r="C16" s="46"/>
      <c r="D16" s="46"/>
      <c r="E16" s="46"/>
      <c r="F16" s="46"/>
      <c r="G16" s="46"/>
    </row>
    <row r="17" spans="1:7" x14ac:dyDescent="0.25">
      <c r="A17" s="3" t="s">
        <v>529</v>
      </c>
      <c r="B17" s="12">
        <f>SUM(B18:B26)</f>
        <v>168288347.47</v>
      </c>
      <c r="C17" s="12">
        <f t="shared" ref="C17:F17" si="1">SUM(C18:C26)</f>
        <v>148144733.48999998</v>
      </c>
      <c r="D17" s="12">
        <f t="shared" si="1"/>
        <v>234716654.11999995</v>
      </c>
      <c r="E17" s="12">
        <f t="shared" si="1"/>
        <v>11644082.619999999</v>
      </c>
      <c r="F17" s="12">
        <f t="shared" si="1"/>
        <v>209379024.05000001</v>
      </c>
      <c r="G17" s="12">
        <f>SUM(G18:G26)</f>
        <v>99722994.780000001</v>
      </c>
    </row>
    <row r="18" spans="1:7" x14ac:dyDescent="0.25">
      <c r="A18" s="59" t="s">
        <v>531</v>
      </c>
      <c r="B18" s="61">
        <v>32112417.890000001</v>
      </c>
      <c r="C18" s="61">
        <v>22668898.379999999</v>
      </c>
      <c r="D18" s="61">
        <v>24920158.189999998</v>
      </c>
      <c r="E18" s="61">
        <v>567578.21</v>
      </c>
      <c r="F18" s="61">
        <v>31854160.860000007</v>
      </c>
      <c r="G18" s="61">
        <v>6548600.3300000001</v>
      </c>
    </row>
    <row r="19" spans="1:7" x14ac:dyDescent="0.25">
      <c r="A19" s="59" t="s">
        <v>532</v>
      </c>
      <c r="B19" s="61">
        <v>6232913.75</v>
      </c>
      <c r="C19" s="61">
        <v>5860054.9500000002</v>
      </c>
      <c r="D19" s="61">
        <v>4689781.26</v>
      </c>
      <c r="E19" s="61">
        <v>0</v>
      </c>
      <c r="F19" s="61">
        <v>2185325.8400000003</v>
      </c>
      <c r="G19" s="61">
        <v>4908146.09</v>
      </c>
    </row>
    <row r="20" spans="1:7" x14ac:dyDescent="0.25">
      <c r="A20" s="59" t="s">
        <v>439</v>
      </c>
      <c r="B20" s="61">
        <v>53437961.079999998</v>
      </c>
      <c r="C20" s="61">
        <v>52965354.390000001</v>
      </c>
      <c r="D20" s="61">
        <v>43474814.160000004</v>
      </c>
      <c r="E20" s="61">
        <v>90</v>
      </c>
      <c r="F20" s="61">
        <v>60512622.63000001</v>
      </c>
      <c r="G20" s="61">
        <v>47040776.719999999</v>
      </c>
    </row>
    <row r="21" spans="1:7" ht="30" customHeight="1" x14ac:dyDescent="0.25">
      <c r="A21" s="60" t="s">
        <v>440</v>
      </c>
      <c r="B21" s="61">
        <v>9051671.5299999993</v>
      </c>
      <c r="C21" s="61">
        <v>6826180.3600000003</v>
      </c>
      <c r="D21" s="61">
        <v>11154658.530000007</v>
      </c>
      <c r="E21" s="61">
        <v>0</v>
      </c>
      <c r="F21" s="61">
        <v>12366494.730000002</v>
      </c>
      <c r="G21" s="61">
        <v>4035995.25</v>
      </c>
    </row>
    <row r="22" spans="1:7" x14ac:dyDescent="0.25">
      <c r="A22" s="59" t="s">
        <v>533</v>
      </c>
      <c r="B22" s="61">
        <v>7074701.7199999997</v>
      </c>
      <c r="C22" s="61">
        <v>10876036.279999999</v>
      </c>
      <c r="D22" s="61">
        <v>13475011.740000002</v>
      </c>
      <c r="E22" s="61">
        <v>0</v>
      </c>
      <c r="F22" s="61">
        <v>8519273.9600000009</v>
      </c>
      <c r="G22" s="61">
        <v>7923999.9500000002</v>
      </c>
    </row>
    <row r="23" spans="1:7" x14ac:dyDescent="0.25">
      <c r="A23" s="59" t="s">
        <v>441</v>
      </c>
      <c r="B23" s="61">
        <v>57044034.259999998</v>
      </c>
      <c r="C23" s="61">
        <v>45722947.210000001</v>
      </c>
      <c r="D23" s="61">
        <v>136748117.03999996</v>
      </c>
      <c r="E23" s="61">
        <v>10982408.939999999</v>
      </c>
      <c r="F23" s="61">
        <v>93469693.920000002</v>
      </c>
      <c r="G23" s="61">
        <v>28813483.469999999</v>
      </c>
    </row>
    <row r="24" spans="1:7" x14ac:dyDescent="0.25">
      <c r="A24" s="59" t="s">
        <v>442</v>
      </c>
      <c r="B24" s="61">
        <v>0</v>
      </c>
      <c r="C24" s="61">
        <v>0</v>
      </c>
      <c r="D24" s="61">
        <v>0</v>
      </c>
      <c r="E24" s="61">
        <v>0</v>
      </c>
      <c r="F24" s="61">
        <v>0</v>
      </c>
      <c r="G24" s="61">
        <v>0</v>
      </c>
    </row>
    <row r="25" spans="1:7" x14ac:dyDescent="0.25">
      <c r="A25" s="59" t="s">
        <v>445</v>
      </c>
      <c r="B25" s="61">
        <v>3334647.24</v>
      </c>
      <c r="C25" s="61">
        <v>3225261.92</v>
      </c>
      <c r="D25" s="61">
        <v>254113.19999999998</v>
      </c>
      <c r="E25" s="61">
        <v>94005.47</v>
      </c>
      <c r="F25" s="61">
        <v>471452.11</v>
      </c>
      <c r="G25" s="61">
        <v>451992.97</v>
      </c>
    </row>
    <row r="26" spans="1:7" x14ac:dyDescent="0.25">
      <c r="A26" s="59" t="s">
        <v>444</v>
      </c>
      <c r="B26" s="61">
        <v>0</v>
      </c>
      <c r="C26" s="61"/>
      <c r="D26" s="61">
        <v>0</v>
      </c>
      <c r="E26" s="61">
        <v>0</v>
      </c>
      <c r="F26" s="61">
        <v>0</v>
      </c>
      <c r="G26" s="61">
        <v>0</v>
      </c>
    </row>
    <row r="27" spans="1:7" x14ac:dyDescent="0.25">
      <c r="A27" s="46"/>
      <c r="B27" s="46"/>
      <c r="C27" s="46"/>
      <c r="D27" s="46"/>
      <c r="E27" s="46"/>
      <c r="F27" s="46"/>
      <c r="G27" s="46"/>
    </row>
    <row r="28" spans="1:7" x14ac:dyDescent="0.25">
      <c r="A28" s="3" t="s">
        <v>535</v>
      </c>
      <c r="B28" s="40">
        <f>B6+B17</f>
        <v>332165142.48000002</v>
      </c>
      <c r="C28" s="40">
        <f t="shared" ref="C28:G28" si="2">C6+C17</f>
        <v>333884360.94999993</v>
      </c>
      <c r="D28" s="40">
        <f t="shared" si="2"/>
        <v>426676787.70999998</v>
      </c>
      <c r="E28" s="40">
        <f t="shared" si="2"/>
        <v>137310301.34999999</v>
      </c>
      <c r="F28" s="40">
        <f t="shared" si="2"/>
        <v>510774714.57999998</v>
      </c>
      <c r="G28" s="40">
        <f t="shared" si="2"/>
        <v>396212581.86000001</v>
      </c>
    </row>
    <row r="29" spans="1:7" x14ac:dyDescent="0.25">
      <c r="A29" s="56"/>
      <c r="B29" s="56"/>
      <c r="C29" s="56"/>
      <c r="D29" s="56"/>
      <c r="E29" s="56"/>
      <c r="F29" s="56"/>
      <c r="G29" s="56"/>
    </row>
    <row r="30" spans="1:7" x14ac:dyDescent="0.25">
      <c r="A30" s="62"/>
    </row>
    <row r="31" spans="1:7" x14ac:dyDescent="0.25">
      <c r="A31" s="183" t="s">
        <v>452</v>
      </c>
      <c r="B31" s="183"/>
      <c r="C31" s="183"/>
      <c r="D31" s="183"/>
      <c r="E31" s="183"/>
      <c r="F31" s="183"/>
      <c r="G31" s="183"/>
    </row>
    <row r="32" spans="1:7" x14ac:dyDescent="0.25">
      <c r="A32" s="183" t="s">
        <v>453</v>
      </c>
      <c r="B32" s="183"/>
      <c r="C32" s="183"/>
      <c r="D32" s="183"/>
      <c r="E32" s="183"/>
      <c r="F32" s="183"/>
      <c r="G32" s="183"/>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65" fitToHeight="0" orientation="landscape" r:id="rId1"/>
  <ignoredErrors>
    <ignoredError sqref="C6:G6 B16:G16 B27:G29 C17:F1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67"/>
  <sheetViews>
    <sheetView showGridLines="0" tabSelected="1" zoomScale="71" zoomScaleNormal="65" workbookViewId="0">
      <selection sqref="A1:F67"/>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72" t="s">
        <v>528</v>
      </c>
      <c r="B1" s="165"/>
      <c r="C1" s="165"/>
      <c r="D1" s="165"/>
      <c r="E1" s="165"/>
      <c r="F1" s="165"/>
    </row>
    <row r="2" spans="1:6" ht="20.100000000000001" customHeight="1" x14ac:dyDescent="0.25">
      <c r="A2" s="185" t="str">
        <f>'[2]Formato 1'!A2</f>
        <v>NOMBRE DEL ENTE PÚBLICO (a)</v>
      </c>
      <c r="B2" s="186"/>
      <c r="C2" s="186"/>
      <c r="D2" s="186"/>
      <c r="E2" s="186"/>
      <c r="F2" s="187"/>
    </row>
    <row r="3" spans="1:6" ht="29.25" customHeight="1" x14ac:dyDescent="0.25">
      <c r="A3" s="188" t="s">
        <v>536</v>
      </c>
      <c r="B3" s="189"/>
      <c r="C3" s="189"/>
      <c r="D3" s="189"/>
      <c r="E3" s="189"/>
      <c r="F3" s="190"/>
    </row>
    <row r="4" spans="1:6" ht="35.25" customHeight="1" x14ac:dyDescent="0.25">
      <c r="A4" s="131" t="s">
        <v>422</v>
      </c>
      <c r="B4" s="7" t="s">
        <v>454</v>
      </c>
      <c r="C4" s="34" t="s">
        <v>455</v>
      </c>
      <c r="D4" s="34" t="s">
        <v>456</v>
      </c>
      <c r="E4" s="34" t="s">
        <v>457</v>
      </c>
      <c r="F4" s="34" t="s">
        <v>458</v>
      </c>
    </row>
    <row r="5" spans="1:6" ht="12.75" customHeight="1" x14ac:dyDescent="0.25">
      <c r="A5" s="139" t="s">
        <v>459</v>
      </c>
      <c r="B5" s="140"/>
      <c r="C5" s="140"/>
      <c r="D5" s="140"/>
      <c r="E5" s="140"/>
      <c r="F5" s="140"/>
    </row>
    <row r="6" spans="1:6" ht="30" x14ac:dyDescent="0.25">
      <c r="A6" s="141" t="s">
        <v>460</v>
      </c>
      <c r="B6" s="158" t="s">
        <v>595</v>
      </c>
      <c r="C6" s="142"/>
      <c r="D6" s="142"/>
      <c r="E6" s="142"/>
      <c r="F6" s="142"/>
    </row>
    <row r="7" spans="1:6" ht="15" x14ac:dyDescent="0.25">
      <c r="A7" s="141" t="s">
        <v>461</v>
      </c>
      <c r="B7" s="142"/>
      <c r="C7" s="142"/>
      <c r="D7" s="142"/>
      <c r="E7" s="142"/>
      <c r="F7" s="142"/>
    </row>
    <row r="8" spans="1:6" ht="15" x14ac:dyDescent="0.25">
      <c r="A8" s="143"/>
      <c r="B8" s="142"/>
      <c r="C8" s="142"/>
      <c r="D8" s="142"/>
      <c r="E8" s="142"/>
      <c r="F8" s="142"/>
    </row>
    <row r="9" spans="1:6" ht="15" x14ac:dyDescent="0.25">
      <c r="A9" s="144" t="s">
        <v>462</v>
      </c>
      <c r="B9" s="142"/>
      <c r="C9" s="142"/>
      <c r="D9" s="142"/>
      <c r="E9" s="142"/>
      <c r="F9" s="142"/>
    </row>
    <row r="10" spans="1:6" ht="15" x14ac:dyDescent="0.25">
      <c r="A10" s="141" t="s">
        <v>463</v>
      </c>
      <c r="B10" s="145"/>
      <c r="C10" s="145"/>
      <c r="D10" s="145"/>
      <c r="E10" s="145"/>
      <c r="F10" s="145"/>
    </row>
    <row r="11" spans="1:6" ht="15" x14ac:dyDescent="0.25">
      <c r="A11" s="68" t="s">
        <v>464</v>
      </c>
      <c r="B11" s="145"/>
      <c r="C11" s="145"/>
      <c r="D11" s="145"/>
      <c r="E11" s="145"/>
      <c r="F11" s="145"/>
    </row>
    <row r="12" spans="1:6" ht="15" x14ac:dyDescent="0.25">
      <c r="A12" s="68" t="s">
        <v>465</v>
      </c>
      <c r="B12" s="145"/>
      <c r="C12" s="145"/>
      <c r="D12" s="145"/>
      <c r="E12" s="145"/>
      <c r="F12" s="145"/>
    </row>
    <row r="13" spans="1:6" ht="15" x14ac:dyDescent="0.25">
      <c r="A13" s="68" t="s">
        <v>466</v>
      </c>
      <c r="B13" s="145"/>
      <c r="C13" s="145"/>
      <c r="D13" s="145"/>
      <c r="E13" s="145"/>
      <c r="F13" s="145"/>
    </row>
    <row r="14" spans="1:6" ht="15" x14ac:dyDescent="0.25">
      <c r="A14" s="141" t="s">
        <v>467</v>
      </c>
      <c r="B14" s="145"/>
      <c r="C14" s="145"/>
      <c r="D14" s="145"/>
      <c r="E14" s="145"/>
      <c r="F14" s="145"/>
    </row>
    <row r="15" spans="1:6" ht="15" x14ac:dyDescent="0.25">
      <c r="A15" s="68" t="s">
        <v>464</v>
      </c>
      <c r="B15" s="145"/>
      <c r="C15" s="145"/>
      <c r="D15" s="145"/>
      <c r="E15" s="145"/>
      <c r="F15" s="145"/>
    </row>
    <row r="16" spans="1:6" ht="15" x14ac:dyDescent="0.25">
      <c r="A16" s="68" t="s">
        <v>465</v>
      </c>
      <c r="B16" s="146"/>
      <c r="C16" s="146"/>
      <c r="D16" s="146"/>
      <c r="E16" s="146"/>
      <c r="F16" s="146"/>
    </row>
    <row r="17" spans="1:6" ht="15" x14ac:dyDescent="0.25">
      <c r="A17" s="68" t="s">
        <v>466</v>
      </c>
      <c r="B17" s="147"/>
      <c r="C17" s="147"/>
      <c r="D17" s="147"/>
      <c r="E17" s="147"/>
      <c r="F17" s="147"/>
    </row>
    <row r="18" spans="1:6" ht="15" x14ac:dyDescent="0.25">
      <c r="A18" s="141" t="s">
        <v>468</v>
      </c>
      <c r="B18" s="147"/>
      <c r="C18" s="147"/>
      <c r="D18" s="147"/>
      <c r="E18" s="147"/>
      <c r="F18" s="147"/>
    </row>
    <row r="19" spans="1:6" ht="15" x14ac:dyDescent="0.25">
      <c r="A19" s="141" t="s">
        <v>469</v>
      </c>
      <c r="B19" s="147"/>
      <c r="C19" s="147"/>
      <c r="D19" s="147"/>
      <c r="E19" s="147"/>
      <c r="F19" s="147"/>
    </row>
    <row r="20" spans="1:6" ht="15" x14ac:dyDescent="0.25">
      <c r="A20" s="141" t="s">
        <v>513</v>
      </c>
      <c r="B20" s="148"/>
      <c r="C20" s="148"/>
      <c r="D20" s="148"/>
      <c r="E20" s="148"/>
      <c r="F20" s="148"/>
    </row>
    <row r="21" spans="1:6" ht="30" x14ac:dyDescent="0.25">
      <c r="A21" s="141" t="s">
        <v>514</v>
      </c>
      <c r="B21" s="148"/>
      <c r="C21" s="148"/>
      <c r="D21" s="148"/>
      <c r="E21" s="148"/>
      <c r="F21" s="148"/>
    </row>
    <row r="22" spans="1:6" ht="15" x14ac:dyDescent="0.25">
      <c r="A22" s="141" t="s">
        <v>470</v>
      </c>
      <c r="B22" s="148"/>
      <c r="C22" s="148"/>
      <c r="D22" s="148"/>
      <c r="E22" s="148"/>
      <c r="F22" s="148"/>
    </row>
    <row r="23" spans="1:6" ht="15" x14ac:dyDescent="0.25">
      <c r="A23" s="141" t="s">
        <v>471</v>
      </c>
      <c r="B23" s="148"/>
      <c r="C23" s="148"/>
      <c r="D23" s="148"/>
      <c r="E23" s="148"/>
      <c r="F23" s="148"/>
    </row>
    <row r="24" spans="1:6" ht="15" x14ac:dyDescent="0.25">
      <c r="A24" s="141" t="s">
        <v>472</v>
      </c>
      <c r="B24" s="149"/>
      <c r="C24" s="149"/>
      <c r="D24" s="149"/>
      <c r="E24" s="149"/>
      <c r="F24" s="149"/>
    </row>
    <row r="25" spans="1:6" ht="15" x14ac:dyDescent="0.25">
      <c r="A25" s="141" t="s">
        <v>473</v>
      </c>
      <c r="B25" s="149"/>
      <c r="C25" s="149"/>
      <c r="D25" s="149"/>
      <c r="E25" s="149"/>
      <c r="F25" s="149"/>
    </row>
    <row r="26" spans="1:6" ht="15" x14ac:dyDescent="0.25">
      <c r="A26" s="143"/>
      <c r="B26" s="150"/>
      <c r="C26" s="150"/>
      <c r="D26" s="150"/>
      <c r="E26" s="150"/>
      <c r="F26" s="150"/>
    </row>
    <row r="27" spans="1:6" ht="15" x14ac:dyDescent="0.25">
      <c r="A27" s="144" t="s">
        <v>474</v>
      </c>
      <c r="B27" s="151"/>
      <c r="C27" s="151"/>
      <c r="D27" s="151"/>
      <c r="E27" s="151"/>
      <c r="F27" s="151"/>
    </row>
    <row r="28" spans="1:6" ht="15" x14ac:dyDescent="0.25">
      <c r="A28" s="141" t="s">
        <v>475</v>
      </c>
      <c r="B28" s="92"/>
      <c r="C28" s="92"/>
      <c r="D28" s="92"/>
      <c r="E28" s="92"/>
      <c r="F28" s="92"/>
    </row>
    <row r="29" spans="1:6" ht="15" x14ac:dyDescent="0.25">
      <c r="A29" s="152"/>
      <c r="B29" s="54"/>
      <c r="C29" s="54"/>
      <c r="D29" s="54"/>
      <c r="E29" s="54"/>
      <c r="F29" s="54"/>
    </row>
    <row r="30" spans="1:6" ht="15" x14ac:dyDescent="0.25">
      <c r="A30" s="153" t="s">
        <v>476</v>
      </c>
      <c r="B30" s="54"/>
      <c r="C30" s="54"/>
      <c r="D30" s="54"/>
      <c r="E30" s="54"/>
      <c r="F30" s="54"/>
    </row>
    <row r="31" spans="1:6" ht="15" x14ac:dyDescent="0.25">
      <c r="A31" s="154" t="s">
        <v>463</v>
      </c>
      <c r="B31" s="92"/>
      <c r="C31" s="92"/>
      <c r="D31" s="92"/>
      <c r="E31" s="92"/>
      <c r="F31" s="92"/>
    </row>
    <row r="32" spans="1:6" ht="15" x14ac:dyDescent="0.25">
      <c r="A32" s="154" t="s">
        <v>467</v>
      </c>
      <c r="B32" s="92"/>
      <c r="C32" s="92"/>
      <c r="D32" s="92"/>
      <c r="E32" s="92"/>
      <c r="F32" s="92"/>
    </row>
    <row r="33" spans="1:6" ht="15" x14ac:dyDescent="0.25">
      <c r="A33" s="154" t="s">
        <v>477</v>
      </c>
      <c r="B33" s="92"/>
      <c r="C33" s="92"/>
      <c r="D33" s="92"/>
      <c r="E33" s="92"/>
      <c r="F33" s="92"/>
    </row>
    <row r="34" spans="1:6" ht="15" x14ac:dyDescent="0.25">
      <c r="A34" s="152"/>
      <c r="B34" s="54"/>
      <c r="C34" s="54"/>
      <c r="D34" s="54"/>
      <c r="E34" s="54"/>
      <c r="F34" s="54"/>
    </row>
    <row r="35" spans="1:6" ht="15" x14ac:dyDescent="0.25">
      <c r="A35" s="153" t="s">
        <v>478</v>
      </c>
      <c r="B35" s="54"/>
      <c r="C35" s="54"/>
      <c r="D35" s="54"/>
      <c r="E35" s="54"/>
      <c r="F35" s="54"/>
    </row>
    <row r="36" spans="1:6" ht="15" x14ac:dyDescent="0.25">
      <c r="A36" s="154" t="s">
        <v>479</v>
      </c>
      <c r="B36" s="54"/>
      <c r="C36" s="54"/>
      <c r="D36" s="54"/>
      <c r="E36" s="54"/>
      <c r="F36" s="54"/>
    </row>
    <row r="37" spans="1:6" ht="15" x14ac:dyDescent="0.25">
      <c r="A37" s="154" t="s">
        <v>480</v>
      </c>
      <c r="B37" s="54"/>
      <c r="C37" s="54"/>
      <c r="D37" s="54"/>
      <c r="E37" s="54"/>
      <c r="F37" s="54"/>
    </row>
    <row r="38" spans="1:6" ht="15" x14ac:dyDescent="0.25">
      <c r="A38" s="154" t="s">
        <v>481</v>
      </c>
      <c r="B38" s="54"/>
      <c r="C38" s="54"/>
      <c r="D38" s="54"/>
      <c r="E38" s="54"/>
      <c r="F38" s="54"/>
    </row>
    <row r="39" spans="1:6" ht="15" x14ac:dyDescent="0.25">
      <c r="A39" s="152"/>
      <c r="B39" s="54"/>
      <c r="C39" s="54"/>
      <c r="D39" s="54"/>
      <c r="E39" s="54"/>
      <c r="F39" s="54"/>
    </row>
    <row r="40" spans="1:6" ht="15" x14ac:dyDescent="0.25">
      <c r="A40" s="153" t="s">
        <v>482</v>
      </c>
      <c r="B40" s="54"/>
      <c r="C40" s="54"/>
      <c r="D40" s="54"/>
      <c r="E40" s="54"/>
      <c r="F40" s="54"/>
    </row>
    <row r="41" spans="1:6" ht="15" x14ac:dyDescent="0.25">
      <c r="A41" s="152"/>
      <c r="B41" s="54"/>
      <c r="C41" s="54"/>
      <c r="D41" s="54"/>
      <c r="E41" s="54"/>
      <c r="F41" s="54"/>
    </row>
    <row r="42" spans="1:6" ht="15" x14ac:dyDescent="0.25">
      <c r="A42" s="153" t="s">
        <v>483</v>
      </c>
      <c r="B42" s="54"/>
      <c r="C42" s="54"/>
      <c r="D42" s="54"/>
      <c r="E42" s="54"/>
      <c r="F42" s="54"/>
    </row>
    <row r="43" spans="1:6" ht="15" x14ac:dyDescent="0.25">
      <c r="A43" s="154" t="s">
        <v>484</v>
      </c>
      <c r="B43" s="92"/>
      <c r="C43" s="92"/>
      <c r="D43" s="92"/>
      <c r="E43" s="92"/>
      <c r="F43" s="92"/>
    </row>
    <row r="44" spans="1:6" ht="15" x14ac:dyDescent="0.25">
      <c r="A44" s="154" t="s">
        <v>485</v>
      </c>
      <c r="B44" s="92"/>
      <c r="C44" s="92"/>
      <c r="D44" s="92"/>
      <c r="E44" s="92"/>
      <c r="F44" s="92"/>
    </row>
    <row r="45" spans="1:6" ht="15" x14ac:dyDescent="0.25">
      <c r="A45" s="154" t="s">
        <v>486</v>
      </c>
      <c r="B45" s="92"/>
      <c r="C45" s="92"/>
      <c r="D45" s="92"/>
      <c r="E45" s="92"/>
      <c r="F45" s="92"/>
    </row>
    <row r="46" spans="1:6" ht="15" x14ac:dyDescent="0.25">
      <c r="A46" s="152"/>
      <c r="B46" s="54"/>
      <c r="C46" s="54"/>
      <c r="D46" s="54"/>
      <c r="E46" s="54"/>
      <c r="F46" s="54"/>
    </row>
    <row r="47" spans="1:6" ht="30" x14ac:dyDescent="0.25">
      <c r="A47" s="153" t="s">
        <v>515</v>
      </c>
      <c r="B47" s="54"/>
      <c r="C47" s="54"/>
      <c r="D47" s="54"/>
      <c r="E47" s="54"/>
      <c r="F47" s="54"/>
    </row>
    <row r="48" spans="1:6" ht="15" x14ac:dyDescent="0.25">
      <c r="A48" s="154" t="s">
        <v>485</v>
      </c>
      <c r="B48" s="92"/>
      <c r="C48" s="92"/>
      <c r="D48" s="92"/>
      <c r="E48" s="92"/>
      <c r="F48" s="92"/>
    </row>
    <row r="49" spans="1:6" ht="15" x14ac:dyDescent="0.25">
      <c r="A49" s="154" t="s">
        <v>486</v>
      </c>
      <c r="B49" s="92"/>
      <c r="C49" s="92"/>
      <c r="D49" s="92"/>
      <c r="E49" s="92"/>
      <c r="F49" s="92"/>
    </row>
    <row r="50" spans="1:6" ht="15" x14ac:dyDescent="0.25">
      <c r="A50" s="152"/>
      <c r="B50" s="54"/>
      <c r="C50" s="54"/>
      <c r="D50" s="54"/>
      <c r="E50" s="54"/>
      <c r="F50" s="54"/>
    </row>
    <row r="51" spans="1:6" ht="15" x14ac:dyDescent="0.25">
      <c r="A51" s="153" t="s">
        <v>487</v>
      </c>
      <c r="B51" s="54"/>
      <c r="C51" s="54"/>
      <c r="D51" s="54"/>
      <c r="E51" s="54"/>
      <c r="F51" s="54"/>
    </row>
    <row r="52" spans="1:6" ht="15" x14ac:dyDescent="0.25">
      <c r="A52" s="154" t="s">
        <v>485</v>
      </c>
      <c r="B52" s="92"/>
      <c r="C52" s="92"/>
      <c r="D52" s="92"/>
      <c r="E52" s="92"/>
      <c r="F52" s="92"/>
    </row>
    <row r="53" spans="1:6" ht="15" x14ac:dyDescent="0.25">
      <c r="A53" s="154" t="s">
        <v>486</v>
      </c>
      <c r="B53" s="92"/>
      <c r="C53" s="92"/>
      <c r="D53" s="92"/>
      <c r="E53" s="92"/>
      <c r="F53" s="92"/>
    </row>
    <row r="54" spans="1:6" ht="15" x14ac:dyDescent="0.25">
      <c r="A54" s="154" t="s">
        <v>488</v>
      </c>
      <c r="B54" s="92"/>
      <c r="C54" s="92"/>
      <c r="D54" s="92"/>
      <c r="E54" s="92"/>
      <c r="F54" s="92"/>
    </row>
    <row r="55" spans="1:6" ht="15" x14ac:dyDescent="0.25">
      <c r="A55" s="152"/>
      <c r="B55" s="54"/>
      <c r="C55" s="54"/>
      <c r="D55" s="54"/>
      <c r="E55" s="54"/>
      <c r="F55" s="54"/>
    </row>
    <row r="56" spans="1:6" ht="44.25" customHeight="1" x14ac:dyDescent="0.25">
      <c r="A56" s="153" t="s">
        <v>489</v>
      </c>
      <c r="B56" s="54"/>
      <c r="C56" s="54"/>
      <c r="D56" s="54"/>
      <c r="E56" s="54"/>
      <c r="F56" s="54"/>
    </row>
    <row r="57" spans="1:6" ht="20.100000000000001" customHeight="1" x14ac:dyDescent="0.25">
      <c r="A57" s="154" t="s">
        <v>485</v>
      </c>
      <c r="B57" s="92"/>
      <c r="C57" s="92"/>
      <c r="D57" s="92"/>
      <c r="E57" s="92"/>
      <c r="F57" s="92"/>
    </row>
    <row r="58" spans="1:6" ht="20.100000000000001" customHeight="1" x14ac:dyDescent="0.25">
      <c r="A58" s="154" t="s">
        <v>486</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490</v>
      </c>
      <c r="B60" s="54"/>
      <c r="C60" s="54"/>
      <c r="D60" s="54"/>
      <c r="E60" s="54"/>
      <c r="F60" s="54"/>
    </row>
    <row r="61" spans="1:6" ht="20.100000000000001" customHeight="1" x14ac:dyDescent="0.25">
      <c r="A61" s="154" t="s">
        <v>491</v>
      </c>
      <c r="B61" s="155"/>
      <c r="C61" s="155"/>
      <c r="D61" s="155"/>
      <c r="E61" s="155"/>
      <c r="F61" s="155"/>
    </row>
    <row r="62" spans="1:6" ht="20.100000000000001" customHeight="1" x14ac:dyDescent="0.25">
      <c r="A62" s="154" t="s">
        <v>492</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493</v>
      </c>
      <c r="B64" s="155"/>
      <c r="C64" s="155"/>
      <c r="D64" s="155"/>
      <c r="E64" s="155"/>
      <c r="F64" s="155"/>
    </row>
    <row r="65" spans="1:6" ht="20.100000000000001" customHeight="1" x14ac:dyDescent="0.25">
      <c r="A65" s="154" t="s">
        <v>494</v>
      </c>
      <c r="B65" s="155"/>
      <c r="C65" s="155"/>
      <c r="D65" s="155"/>
      <c r="E65" s="155"/>
      <c r="F65" s="155"/>
    </row>
    <row r="66" spans="1:6" ht="20.100000000000001" customHeight="1" x14ac:dyDescent="0.25">
      <c r="A66" s="154" t="s">
        <v>495</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 right="0.7" top="0.75" bottom="0.75" header="0.3" footer="0.3"/>
  <pageSetup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3.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Tes-memo</cp:lastModifiedBy>
  <cp:lastPrinted>2024-10-24T19:04:57Z</cp:lastPrinted>
  <dcterms:created xsi:type="dcterms:W3CDTF">2023-03-16T22:14:51Z</dcterms:created>
  <dcterms:modified xsi:type="dcterms:W3CDTF">2024-10-24T19:33:58Z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